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1"/>
  </bookViews>
  <sheets>
    <sheet name="คำอธิบายวิธีการกรอกข้อมูล" sheetId="1" r:id="rId1"/>
    <sheet name="ลงเวลาวิชาทฤษฎี 1 " sheetId="2" r:id="rId2"/>
    <sheet name="ลงเวลาวิชาทฤษฎี 2  " sheetId="3" r:id="rId3"/>
    <sheet name="ลงเวลาวิชาทฤษฎี 3" sheetId="4" r:id="rId4"/>
    <sheet name="ลงเวลาวิชาทฤษฎี+ปฏิบัติ 4" sheetId="5" r:id="rId5"/>
    <sheet name="ใบสรุปปะหน้า แผ่นที่ 1" sheetId="6" r:id="rId6"/>
  </sheets>
  <definedNames>
    <definedName name="_xlnm._FilterDatabase" localSheetId="1" hidden="1">'ลงเวลาวิชาทฤษฎี 1 '!$A$9:$R$22</definedName>
    <definedName name="_xlnm._FilterDatabase" localSheetId="2" hidden="1">'ลงเวลาวิชาทฤษฎี 2  '!$A$9:$R$22</definedName>
    <definedName name="_xlnm._FilterDatabase" localSheetId="3" hidden="1">'ลงเวลาวิชาทฤษฎี 3'!$A$9:$R$22</definedName>
    <definedName name="_xlnm._FilterDatabase" localSheetId="4" hidden="1">'ลงเวลาวิชาทฤษฎี+ปฏิบัติ 4'!$A$9:$R$21</definedName>
    <definedName name="_xlfn.BAHTTEXT" hidden="1">#NAME?</definedName>
    <definedName name="_xlnm.Print_Area" localSheetId="5">'ใบสรุปปะหน้า แผ่นที่ 1'!$A$1:$H$33</definedName>
    <definedName name="_xlnm.Print_Area" localSheetId="1">'ลงเวลาวิชาทฤษฎี 1 '!$A$1:$H$33</definedName>
    <definedName name="_xlnm.Print_Area" localSheetId="2">'ลงเวลาวิชาทฤษฎี 2  '!$A$1:$H$33</definedName>
    <definedName name="_xlnm.Print_Area" localSheetId="3">'ลงเวลาวิชาทฤษฎี 3'!$A$1:$H$33</definedName>
    <definedName name="_xlnm.Print_Area" localSheetId="4">'ลงเวลาวิชาทฤษฎี+ปฏิบัติ 4'!$A$1:$H$33</definedName>
    <definedName name="_xlnm.Print_Titles" localSheetId="1">'ลงเวลาวิชาทฤษฎี 1 '!$1:$9</definedName>
    <definedName name="_xlnm.Print_Titles" localSheetId="2">'ลงเวลาวิชาทฤษฎี 2  '!$1:$9</definedName>
    <definedName name="_xlnm.Print_Titles" localSheetId="3">'ลงเวลาวิชาทฤษฎี 3'!$1:$9</definedName>
    <definedName name="_xlnm.Print_Titles" localSheetId="4">'ลงเวลาวิชาทฤษฎี+ปฏิบัติ 4'!$1:$9</definedName>
  </definedNames>
  <calcPr fullCalcOnLoad="1"/>
</workbook>
</file>

<file path=xl/comments2.xml><?xml version="1.0" encoding="utf-8"?>
<comments xmlns="http://schemas.openxmlformats.org/spreadsheetml/2006/main">
  <authors>
    <author>winxp</author>
    <author>Ann</author>
    <author>Windows User</author>
    <author>HP</author>
  </authors>
  <commentList>
    <comment ref="B5" authorId="0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0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B7" authorId="0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A10" authorId="1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 หรือขึ้นอยู่ของเครื่องคอมฯ แต่ละเครื่อง</t>
        </r>
        <r>
          <rPr>
            <sz val="8"/>
            <rFont val="Tahoma"/>
            <family val="2"/>
          </rPr>
          <t xml:space="preserve">
</t>
        </r>
      </text>
    </comment>
    <comment ref="C10" authorId="2">
      <text>
        <r>
          <rPr>
            <sz val="9"/>
            <rFont val="Tahoma"/>
            <family val="2"/>
          </rPr>
          <t xml:space="preserve">วิธีพิมพ์ เช่น เวลา 8.00 น.
ให้พิมพ์  8: กด Enter </t>
        </r>
      </text>
    </comment>
    <comment ref="E6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กรอกตัวเลข เช่น 1 , 2 หรือ 3</t>
        </r>
      </text>
    </comment>
    <comment ref="E7" authorId="2">
      <text>
        <r>
          <rPr>
            <sz val="9"/>
            <rFont val="Tahoma"/>
            <family val="2"/>
          </rPr>
          <t xml:space="preserve">
กรอกตัวเลขปีการศึกษา เช่น 2563</t>
        </r>
      </text>
    </comment>
    <comment ref="F8" authorId="2">
      <text>
        <r>
          <rPr>
            <b/>
            <sz val="9"/>
            <rFont val="Tahoma"/>
            <family val="2"/>
          </rPr>
          <t xml:space="preserve">  
กรอกอัตราคาบสอนที่เบิก วิธีคิด ตามกรอบสีเหลือง</t>
        </r>
      </text>
    </comment>
    <comment ref="H3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H4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G4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 จำเป็นมาก กรอกจำนวนหน่วยกิต เลขตัวเดียว</t>
        </r>
      </text>
    </comment>
    <comment ref="F4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กรอกให้ครบตามหลักหน่วยกิตที่แสดงต่อรายวิชา</t>
        </r>
      </text>
    </comment>
    <comment ref="G26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ให้ใส่จำนวนคาบที่เบิกแต่ละเดือน กรณีสอนร่วมหลายคน ให้เอาจำนวนของผู้ร่วมสอนมาใส่ในช่องด้วย
</t>
        </r>
      </text>
    </comment>
    <comment ref="G24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 สูตร</t>
        </r>
      </text>
    </comment>
    <comment ref="G33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รวมสอนและสอบ เบิกได้ไม่เกินคาบที่ได้อธิบายไว้</t>
        </r>
      </text>
    </comment>
    <comment ref="G30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I9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ห้ามมลบ สูตร</t>
        </r>
      </text>
    </comment>
    <comment ref="D5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กรณีสอนร่วมหลายคน ให้ใส่ชื่อผู้ร่วมสอนด้วย</t>
        </r>
      </text>
    </comment>
    <comment ref="A9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ส่วนที่ 2</t>
        </r>
      </text>
    </comment>
    <comment ref="A4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ส่วนที่ 1</t>
        </r>
      </text>
    </comment>
    <comment ref="G10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G11" authorId="3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</commentList>
</comments>
</file>

<file path=xl/comments3.xml><?xml version="1.0" encoding="utf-8"?>
<comments xmlns="http://schemas.openxmlformats.org/spreadsheetml/2006/main">
  <authors>
    <author>HP</author>
    <author>winxp</author>
    <author>Windows User</author>
    <author>Ann</author>
  </authors>
  <commentList>
    <comment ref="H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F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กรอกให้ครบตามหลักหน่วยกิตที่แสดงต่อรายวิชา</t>
        </r>
      </text>
    </comment>
    <comment ref="G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กรอกจำนวนหน่วยกิต เลขตัวเดียว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B5" authorId="1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1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E6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กรอกตัวเลข เช่น 1 , 2 หรือ 3</t>
        </r>
      </text>
    </comment>
    <comment ref="B7" authorId="1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E7" authorId="2">
      <text>
        <r>
          <rPr>
            <sz val="9"/>
            <rFont val="Tahoma"/>
            <family val="2"/>
          </rPr>
          <t xml:space="preserve">
กรอกตัวเลขปีการศึกษา เช่น 2563</t>
        </r>
      </text>
    </comment>
    <comment ref="F8" authorId="2">
      <text>
        <r>
          <rPr>
            <b/>
            <sz val="9"/>
            <rFont val="Tahoma"/>
            <family val="2"/>
          </rPr>
          <t>แสดงอัตราการจ่ายต่อคาบ</t>
        </r>
      </text>
    </comment>
    <comment ref="I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ห้ามมลบ สูตร</t>
        </r>
      </text>
    </comment>
    <comment ref="A10" authorId="3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 หรือขึ้นอยู่ของเครื่องคอมฯ แต่ละเครื่อง</t>
        </r>
        <r>
          <rPr>
            <sz val="8"/>
            <rFont val="Tahoma"/>
            <family val="2"/>
          </rPr>
          <t xml:space="preserve">
</t>
        </r>
      </text>
    </comment>
    <comment ref="C10" authorId="2">
      <text>
        <r>
          <rPr>
            <sz val="9"/>
            <rFont val="Tahoma"/>
            <family val="2"/>
          </rPr>
          <t xml:space="preserve">วิธีพิมพ์ เช่น เวลา 8.00 น.
ให้พิมพ์  8: กด Enter </t>
        </r>
      </text>
    </comment>
    <comment ref="G2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 สูตร</t>
        </r>
      </text>
    </comment>
    <comment ref="G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ให้ใส่จำนวนคาบที่เบิกแต่ละเดือน</t>
        </r>
      </text>
    </comment>
    <comment ref="G3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G3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รวมสอนและสอบ เบิกได้ไม่เกินคาบที่ได้อธิบายไว้</t>
        </r>
      </text>
    </comment>
    <comment ref="D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กรณีสอนร่วมหลายคน ให้ใส่ชื่อผู้ร่วมสอนด้วย</t>
        </r>
      </text>
    </comment>
  </commentList>
</comments>
</file>

<file path=xl/comments4.xml><?xml version="1.0" encoding="utf-8"?>
<comments xmlns="http://schemas.openxmlformats.org/spreadsheetml/2006/main">
  <authors>
    <author>HP</author>
    <author>winxp</author>
    <author>Windows User</author>
    <author>Ann</author>
  </authors>
  <commentList>
    <comment ref="H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F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กรอกให้ครบตามหลักหน่วยกิตที่แสดงต่อรายวิชา</t>
        </r>
      </text>
    </comment>
    <comment ref="G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กรอกจำนวนหน่วยกิต เลขตัวเดียว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B5" authorId="1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1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E6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กรอกตัวเลข เช่น 1 , 2 หรือ 3</t>
        </r>
      </text>
    </comment>
    <comment ref="B7" authorId="1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E7" authorId="2">
      <text>
        <r>
          <rPr>
            <sz val="9"/>
            <rFont val="Tahoma"/>
            <family val="2"/>
          </rPr>
          <t xml:space="preserve">
กรอกตัวเลขปีการศึกษา เช่น 2563</t>
        </r>
      </text>
    </comment>
    <comment ref="F8" authorId="2">
      <text>
        <r>
          <rPr>
            <b/>
            <sz val="9"/>
            <rFont val="Tahoma"/>
            <family val="2"/>
          </rPr>
          <t>แสดงอัตราการจ่ายต่อคาบ</t>
        </r>
      </text>
    </comment>
    <comment ref="I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ห้ามมลบ สูตร</t>
        </r>
      </text>
    </comment>
    <comment ref="A10" authorId="3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 หรือขึ้นอยู่ของเครื่องคอมฯ แต่ละเครื่อง</t>
        </r>
        <r>
          <rPr>
            <sz val="8"/>
            <rFont val="Tahoma"/>
            <family val="2"/>
          </rPr>
          <t xml:space="preserve">
</t>
        </r>
      </text>
    </comment>
    <comment ref="C10" authorId="2">
      <text>
        <r>
          <rPr>
            <sz val="9"/>
            <rFont val="Tahoma"/>
            <family val="2"/>
          </rPr>
          <t xml:space="preserve">วิธีพิมพ์ เช่น เวลา 8.00 น.
ให้พิมพ์  8: กด Enter </t>
        </r>
      </text>
    </comment>
    <comment ref="G2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 สูตร</t>
        </r>
      </text>
    </comment>
    <comment ref="G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ให้ใส่จำนวนคาบที่เบิกแต่ละเดือน</t>
        </r>
      </text>
    </comment>
    <comment ref="G3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G3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รวมสอนและสอบ เบิกได้ไม่เกินคาบที่ได้อธิบายไว้</t>
        </r>
      </text>
    </comment>
    <comment ref="D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กรณีสอนร่วมหลายคน ให้ใส่ชื่อผู้ร่วมสอนด้วย</t>
        </r>
      </text>
    </comment>
  </commentList>
</comments>
</file>

<file path=xl/comments5.xml><?xml version="1.0" encoding="utf-8"?>
<comments xmlns="http://schemas.openxmlformats.org/spreadsheetml/2006/main">
  <authors>
    <author>HP</author>
    <author>winxp</author>
    <author>Windows User</author>
    <author>Ann</author>
  </authors>
  <commentList>
    <comment ref="H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 สด.สอนตามประกาศมหาวิทยาลัย</t>
        </r>
      </text>
    </comment>
    <comment ref="F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กรอกให้ครบตามหลักหน่วยกิตที่แสดงต่อรายวิชา (หมายถึง คาบทฤษฎี 1 คาบ คาบปฎิบัติ 2 คาบ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
กรอก </t>
        </r>
        <r>
          <rPr>
            <sz val="9"/>
            <rFont val="Tahoma"/>
            <family val="2"/>
          </rPr>
          <t>หน่วยกิตที่เป็นคาบทฤษฎี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B5" authorId="1">
      <text>
        <r>
          <rPr>
            <sz val="8"/>
            <rFont val="Tahoma"/>
            <family val="2"/>
          </rPr>
          <t xml:space="preserve">
ใส่ชื่อ-สกุลผู้สอน</t>
        </r>
      </text>
    </comment>
    <comment ref="B6" authorId="1">
      <text>
        <r>
          <rPr>
            <sz val="8"/>
            <rFont val="Tahoma"/>
            <family val="2"/>
          </rPr>
          <t xml:space="preserve">
เช่น วันเสาร์ 09.00-12.00 น ห้อง 17301</t>
        </r>
      </text>
    </comment>
    <comment ref="E6" authorId="2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กรอกตัวเลข เช่น 1 , 2 หรือ 3</t>
        </r>
      </text>
    </comment>
    <comment ref="B7" authorId="1">
      <text>
        <r>
          <rPr>
            <sz val="8"/>
            <rFont val="Tahoma"/>
            <family val="2"/>
          </rPr>
          <t xml:space="preserve">
เช่น ตุลาคม-ธันวาคม 2562</t>
        </r>
      </text>
    </comment>
    <comment ref="E7" authorId="2">
      <text>
        <r>
          <rPr>
            <sz val="9"/>
            <rFont val="Tahoma"/>
            <family val="2"/>
          </rPr>
          <t xml:space="preserve">
กรอกตัวเลขปีการศึกษา เช่น 2563</t>
        </r>
      </text>
    </comment>
    <comment ref="F8" authorId="2">
      <text>
        <r>
          <rPr>
            <b/>
            <sz val="9"/>
            <rFont val="Tahoma"/>
            <family val="2"/>
          </rPr>
          <t>แสดงอัตราการจ่ายต่อคาบ</t>
        </r>
      </text>
    </comment>
    <comment ref="I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ห้ามมลบ สูตร</t>
        </r>
      </text>
    </comment>
    <comment ref="A10" authorId="3">
      <text>
        <r>
          <rPr>
            <sz val="8"/>
            <rFont val="Tahoma"/>
            <family val="2"/>
          </rPr>
          <t xml:space="preserve">
วิธี กรอก  สมมุติ วันที่ 1 เดือน ต.ค.62 </t>
        </r>
        <r>
          <rPr>
            <b/>
            <u val="single"/>
            <sz val="8"/>
            <rFont val="Tahoma"/>
            <family val="2"/>
          </rPr>
          <t>ให้พิมพ์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1/10/19 หรือขึ้นอยู่ของเครื่องคอมฯ แต่ละเครื่อง</t>
        </r>
        <r>
          <rPr>
            <sz val="8"/>
            <rFont val="Tahoma"/>
            <family val="2"/>
          </rPr>
          <t xml:space="preserve">
</t>
        </r>
      </text>
    </comment>
    <comment ref="C10" authorId="2">
      <text>
        <r>
          <rPr>
            <sz val="9"/>
            <rFont val="Tahoma"/>
            <family val="2"/>
          </rPr>
          <t xml:space="preserve">วิธีพิมพ์ เช่น เวลา 8.00 น.
ให้พิมพ์  8: กด Enter </t>
        </r>
      </text>
    </comment>
    <comment ref="G2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 สูตร</t>
        </r>
      </text>
    </comment>
    <comment ref="G3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สูตร ห้ามลบ</t>
        </r>
      </text>
    </comment>
    <comment ref="G3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รวมสอนและสอบ เบิกได้ไม่เกินคาบที่ได้อธิบายไว้ ทั้งนี้ขึ้นอยู่การเลือกสอบแบบไหน</t>
        </r>
      </text>
    </comment>
    <comment ref="H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F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ให้ใส่อักษรย่อ ทฤษฎี = ท.
ปฏิบัติ = ป. (อย่าลืมใส่ . หลังตัวอักษร
</t>
        </r>
      </text>
    </comment>
    <comment ref="G2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ห้ามลบสุตร</t>
        </r>
      </text>
    </comment>
    <comment ref="G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ช่องรวมคาบทฤษฎี
เอาคาบที่เบิกมาใส่</t>
        </r>
      </text>
    </comment>
    <comment ref="H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ช่องรวมคาบปฏิบัติ
เอาคาบที่เบิกมาใส่</t>
        </r>
      </text>
    </comment>
    <comment ref="G2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ห้ามแก้ไข</t>
        </r>
      </text>
    </comment>
    <comment ref="H2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ห้ามแก้ไข</t>
        </r>
      </text>
    </comment>
    <comment ref="D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กรณีสอนร่วมหลายคน ให้ใส่ชื่อผู้ร่วมสอนด้วย</t>
        </r>
      </text>
    </comment>
    <comment ref="G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กรอก หน่วยกิตคาบปฏิบัติ</t>
        </r>
      </text>
    </comment>
  </commentList>
</comments>
</file>

<file path=xl/comments6.xml><?xml version="1.0" encoding="utf-8"?>
<comments xmlns="http://schemas.openxmlformats.org/spreadsheetml/2006/main">
  <authors>
    <author>winxp</author>
    <author>Dell</author>
    <author>HP</author>
  </authors>
  <commentList>
    <comment ref="D5" authorId="0">
      <text>
        <r>
          <rPr>
            <sz val="8"/>
            <rFont val="Tahoma"/>
            <family val="2"/>
          </rPr>
          <t xml:space="preserve">
ลิ้งชื่ออัตโนมัติจากใบลงเวลา</t>
        </r>
      </text>
    </comment>
    <comment ref="C6" authorId="0">
      <text>
        <r>
          <rPr>
            <b/>
            <sz val="8"/>
            <rFont val="Tahoma"/>
            <family val="2"/>
          </rPr>
          <t>ตั้งสูตร ไม่ต้องพิมพ์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 
ตั้งสูตร ไม่ต้องพิมพ์ห้ามลบ</t>
        </r>
      </text>
    </comment>
    <comment ref="E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จำนวนคาบที่สอนทั้งหมด
ใส่เฉพาะตัวเลข เช่น 45
</t>
        </r>
      </text>
    </comment>
    <comment ref="G10" authorId="0">
      <text>
        <r>
          <rPr>
            <b/>
            <sz val="8"/>
            <rFont val="Tahoma"/>
            <family val="2"/>
          </rPr>
          <t>winxp:</t>
        </r>
        <r>
          <rPr>
            <sz val="8"/>
            <rFont val="Tahoma"/>
            <family val="2"/>
          </rPr>
          <t xml:space="preserve">
ตั้งสูตรไว้ห้ามลบ</t>
        </r>
      </text>
    </comment>
    <comment ref="F19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C21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E21" authorId="0">
      <text>
        <r>
          <rPr>
            <sz val="8"/>
            <rFont val="Tahoma"/>
            <family val="2"/>
          </rPr>
          <t xml:space="preserve">
ลิ้งอัตโนมัติ ห้ามลบ</t>
        </r>
      </text>
    </comment>
    <comment ref="F24" authorId="0">
      <text>
        <r>
          <rPr>
            <sz val="8"/>
            <rFont val="Tahoma"/>
            <family val="2"/>
          </rPr>
          <t xml:space="preserve">
ลิ้งอัตโนมัติ ห้ามลบ
</t>
        </r>
      </text>
    </comment>
    <comment ref="D11" authorId="1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เช่น 3(3-0-6)</t>
        </r>
      </text>
    </comment>
    <comment ref="H13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H14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ห้ามลบ</t>
        </r>
      </text>
    </comment>
    <comment ref="F10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ใส่อัตราคาบสอนตามคำอธิบายในชีทลงเวลา</t>
        </r>
      </text>
    </comment>
    <comment ref="F14" authorId="2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คาบปฏิบัติอัตราคาบละ 300</t>
        </r>
      </text>
    </comment>
  </commentList>
</comments>
</file>

<file path=xl/sharedStrings.xml><?xml version="1.0" encoding="utf-8"?>
<sst xmlns="http://schemas.openxmlformats.org/spreadsheetml/2006/main" count="693" uniqueCount="178">
  <si>
    <t>มหาวิทยาลัยทักษิณ</t>
  </si>
  <si>
    <t>วันที่</t>
  </si>
  <si>
    <t>ข้าพเจ้า</t>
  </si>
  <si>
    <t>ขอเบิกเงินค่าสอน</t>
  </si>
  <si>
    <t>ประจำภาคเรียน</t>
  </si>
  <si>
    <t>ตามหลักเกณฑ์การจ่ายเงินรายได้ในการจัดการศึกษา</t>
  </si>
  <si>
    <t>รหัสวิชา/ชื่อวิชา</t>
  </si>
  <si>
    <t>จำนวนหน่วยกิต</t>
  </si>
  <si>
    <t>อัตรา/หน่วย</t>
  </si>
  <si>
    <t>รวมเป็นเงิน</t>
  </si>
  <si>
    <t>หมายเหตุ</t>
  </si>
  <si>
    <t>รวมเป็นเงินทั้งสิ้น</t>
  </si>
  <si>
    <t>ลงชื่อ...........................................................................ผู้เบิก</t>
  </si>
  <si>
    <t>(</t>
  </si>
  <si>
    <t>)</t>
  </si>
  <si>
    <t>ข้าพเจ้าได้รับเงิน</t>
  </si>
  <si>
    <t xml:space="preserve">บาท             </t>
  </si>
  <si>
    <t>ลงชื่อ...........................................................................ผู้รับเงิน</t>
  </si>
  <si>
    <t>ข้าพเจ้าขอรับรองว่าบุคคลผู้นี้ได้มาปฏิบัติงานตามนี้จริง ดังแสดงหลักฐานที่แนบ</t>
  </si>
  <si>
    <t>ลงชื่อ...........................................................................ผู้รับรอง</t>
  </si>
  <si>
    <t>ลงชื่อ...........................................................................ผู้อนุมัติ</t>
  </si>
  <si>
    <t>บัญชีลงเวลาปฏิบัติงานสอนนิสิตภาคสมทบ</t>
  </si>
  <si>
    <t>รหัสวิชา</t>
  </si>
  <si>
    <t>ชื่อวิชา</t>
  </si>
  <si>
    <t>ผู้สอน</t>
  </si>
  <si>
    <t>ประจำเดือน</t>
  </si>
  <si>
    <t>วัน เดือน ปี</t>
  </si>
  <si>
    <t>ลายมือชื่อ</t>
  </si>
  <si>
    <t>เวลามา</t>
  </si>
  <si>
    <t xml:space="preserve">เวลากลับ </t>
  </si>
  <si>
    <t>ผู้ตรวจ...............................................................</t>
  </si>
  <si>
    <r>
      <t>เรื่อง</t>
    </r>
    <r>
      <rPr>
        <sz val="16"/>
        <rFont val="TH SarabunPSK"/>
        <family val="2"/>
      </rPr>
      <t xml:space="preserve">    ขอเบิกค่าสอนนิสิตระดับปริญญาตรี ภาคสมทบ คณะนิติศาสตร์</t>
    </r>
  </si>
  <si>
    <r>
      <t xml:space="preserve">ปีการศึกษา </t>
    </r>
    <r>
      <rPr>
        <b/>
        <i/>
        <sz val="16"/>
        <rFont val="TH SarabunPSK"/>
        <family val="2"/>
      </rPr>
      <t xml:space="preserve">             </t>
    </r>
  </si>
  <si>
    <r>
      <t xml:space="preserve"> </t>
    </r>
    <r>
      <rPr>
        <sz val="16"/>
        <rFont val="Wingdings 2"/>
        <family val="1"/>
      </rPr>
      <t>R</t>
    </r>
    <r>
      <rPr>
        <sz val="16"/>
        <rFont val="TH SarabunPSK"/>
        <family val="2"/>
      </rPr>
      <t xml:space="preserve"> อาจารย์ประจำ</t>
    </r>
  </si>
  <si>
    <t>จำนวนคาบ</t>
  </si>
  <si>
    <t>เอกสารประกอบแนบการเบิกจ่าย มีดังนี้</t>
  </si>
  <si>
    <t>ภาคเรียนที่</t>
  </si>
  <si>
    <t>ปีการศึกษา</t>
  </si>
  <si>
    <t>จำนวนนิสิต/คน</t>
  </si>
  <si>
    <r>
      <t>เรียน</t>
    </r>
    <r>
      <rPr>
        <sz val="16"/>
        <rFont val="TH SarabunPSK"/>
        <family val="2"/>
      </rPr>
      <t xml:space="preserve">    คณบดีคณะนิติศาสตร์</t>
    </r>
  </si>
  <si>
    <t xml:space="preserve">      ผู้ทรงคุณวุฒิ</t>
  </si>
  <si>
    <t>ไปเป็นการถูกต้องแล้ว</t>
  </si>
  <si>
    <t>การเบิก ป.โท กรณีมีทั้งทฤษฎี และ ปฏิบัติ ให้คิดชั่วโมงในวงเล็บเลยเช่น วิชาวิจัย 3(2-2-5)</t>
  </si>
  <si>
    <t>คิดคาบเป็น 4 คาบ</t>
  </si>
  <si>
    <t>3(3-0-6)</t>
  </si>
  <si>
    <t>(นางสาวดุสิดา แก้วสมบูรณ์)</t>
  </si>
  <si>
    <t>หัวหน้าสำนักงานคณะนิติศาสตร์</t>
  </si>
  <si>
    <t>หลักสูตรนิติศาสตรบัณฑิต สาขาวิชานิติศาสตร์</t>
  </si>
  <si>
    <t>ตารางเรียน/เวลา</t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</si>
  <si>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สมทบ จ-ศ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</si>
  <si>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สมทบ ศ-อา</t>
    </r>
  </si>
  <si>
    <t>วัน</t>
  </si>
  <si>
    <t>แปลงเป็นชั่วโมง</t>
  </si>
  <si>
    <t>สัปดาห์สอนไม่เกิน 15 สัปดาห์</t>
  </si>
  <si>
    <t>เท่ากับ</t>
  </si>
  <si>
    <t>รายวิชา 3 หน่วยกิต 3(3-0-6)</t>
  </si>
  <si>
    <t>สัปดาห์สอบกลางภาค (ถ้ามี)</t>
  </si>
  <si>
    <t>ตามชั่วโมงสอบจริง ไม่เกิน 3 ชม.</t>
  </si>
  <si>
    <t>ชั่วโมง</t>
  </si>
  <si>
    <t>สัปดาห์สอบปลายภาค</t>
  </si>
  <si>
    <t>15 สด. X 3 หน่วยกิต ไม่เกิน 45 ชม.</t>
  </si>
  <si>
    <t>รายวิชา 2 หน่วยกิต 2(2-0-4)</t>
  </si>
  <si>
    <t>15 สด. X 2 หน่วยกิต ไม่เกิน 30 ชม.</t>
  </si>
  <si>
    <t>ตามชั่วโมงสอบจริง ไม่เกิน 2 ชม.</t>
  </si>
  <si>
    <t>รายวิชา 3 หน่วยกิต 4(4-0-8)</t>
  </si>
  <si>
    <t>15 สด. X 4 หน่วยกิต ไม่เกิน 45 ชม.</t>
  </si>
  <si>
    <t>ตามชั่วโมงสอบจริง ไม่เกิน 4 ชม.</t>
  </si>
  <si>
    <t>ชั่วโมงการเบิกจ่าย รายวิชาที่เป็น ทฤษฎี</t>
  </si>
  <si>
    <t>ชั่วโมงการเบิกจ่าย รายวิชาที่เป็น ทฤษฎี+ปฏิบัติ</t>
  </si>
  <si>
    <t>ทฤษฎี</t>
  </si>
  <si>
    <t>เบิกแล้วครั้งที่ 1</t>
  </si>
  <si>
    <t>เบิกแล้วครั้งที่ 2</t>
  </si>
  <si>
    <t>เบิกแล้วครั้งที่ 3</t>
  </si>
  <si>
    <t>เบิกแล้วครั้งที่ 4</t>
  </si>
  <si>
    <t>คงเหลือคาบสอน</t>
  </si>
  <si>
    <t>สอบปลายภาค</t>
  </si>
  <si>
    <t>รวมสอนและสอบ</t>
  </si>
  <si>
    <t>*หมายเหตุ สอบกลางและปลายให้เบิกจำนวนชม.ตามสอบจริง ทั้งนี้ เมื่อรวมคาบสอนและสอบเบิกได้ไม่เกินตามคำอธิบายท้ายแบบฟอร์ม</t>
  </si>
  <si>
    <t>รวม</t>
  </si>
  <si>
    <t xml:space="preserve">สอบกลางภาค </t>
  </si>
  <si>
    <t>รวมทฤษฎี</t>
  </si>
  <si>
    <t>รวมปฏิบัติ</t>
  </si>
  <si>
    <t>ท.</t>
  </si>
  <si>
    <t>ป.</t>
  </si>
  <si>
    <t>เบิกแล้วครั้งที่ 1 (ท.และ ป.)</t>
  </si>
  <si>
    <t>เบิกแล้วครั้งที่ 2 (ท.และ ป.)</t>
  </si>
  <si>
    <t>เบิกแล้วครั้งที่ 3 (ท.และ ป.)</t>
  </si>
  <si>
    <t>เบิกแล้วครั้งที่ 4 (ท.และ ป.)</t>
  </si>
  <si>
    <t>คาบ ทฤษฎี</t>
  </si>
  <si>
    <t>2(2-0-4)</t>
  </si>
  <si>
    <t>เช่น สอนคาบทฤษฎี 8.00-10.00 น.</t>
  </si>
  <si>
    <t xml:space="preserve">     สอนคาบปฏิบัติ 10.00-12.00 น.</t>
  </si>
  <si>
    <t>คาบสอนเบิกได้</t>
  </si>
  <si>
    <t>ปฎิบัติ</t>
  </si>
  <si>
    <t>1. ใบสรุปปะหน้า แผ่นที่ 1</t>
  </si>
  <si>
    <t>2. ใบลงเวลา วิชาทฤษฎี  วิชาปฏิบัติ</t>
  </si>
  <si>
    <t>3. รายชื่อนิสิต</t>
  </si>
  <si>
    <t>4. ตารางสอน</t>
  </si>
  <si>
    <t>5. คำสั่งแต่งตั้งอาจารย์สอนจากมหาวิทยาลัย(เจ้าหน้าที่การเงินรับผิดชอบ)</t>
  </si>
  <si>
    <t>2. ใบขอสอนชดเชย ที่ได้รับอนุมัติจากผู้บริหาร</t>
  </si>
  <si>
    <t>6. หลักเกณฑ์การเบิกจ่าย (เจ้าหน้าที่การเงินรับผิดชอบ)</t>
  </si>
  <si>
    <t>หมายเหตุ กรณีวิชามีทั้งทฤษฎี และ ปฎิบัติ ให้ลงเวลาแยกชั่วโมงสอนทฤษฎีและปฏิบัติ เช่น สอน ตั้งแต่ 8.00-12.00</t>
  </si>
  <si>
    <t>ทั้งนี้ให้รวมถึงการลงเวลาในรายวิชา Block Course ด้วย</t>
  </si>
  <si>
    <t>หมายเหตุ กรณีการลงเวลาในรายวิชา Block Course ให้แยกลง ระหว่างช่วงเวลา 08.00-12.00 น และ 13.00-18.00 น</t>
  </si>
  <si>
    <t>เนื่องจากมีคาบพัก</t>
  </si>
  <si>
    <t>ศึกษาระดับปริญญาตรี ภาคสมทบ  หลักสูตรนิติศาสตรบัณฑิต สาขาวิชานิติศาสตร์ (หลักสูตร 4 ปี)  ดังนี้</t>
  </si>
  <si>
    <t xml:space="preserve">ให้กรอกรายละเอียดในชีทลงเวลาวิชาทฤษฎี (ชีทที่ 1-3)  และ ชีทลงเวลาวิชาทฤษฎี+ปฏิบัติ (ชีทที่ 4)(ถ้ามี) </t>
  </si>
  <si>
    <t xml:space="preserve">เช่น </t>
  </si>
  <si>
    <t>0801334</t>
  </si>
  <si>
    <t>กม.ปกครอง 2</t>
  </si>
  <si>
    <t>วันอาทิตย์ 08.00-10.00 น.</t>
  </si>
  <si>
    <t>มิถุนายน 2564 (ใส่ช่วงเวลาที่ขอเบิก)</t>
  </si>
  <si>
    <t>ลายมือชื่อ (2 ช่อง)</t>
  </si>
  <si>
    <t>เช่น</t>
  </si>
  <si>
    <t>ขึ้นอยู่กับการตั้งค่าของแต่ละเครื่อง</t>
  </si>
  <si>
    <t>ลงชื่อผู้สอนทั้ง 2 ช่อง</t>
  </si>
  <si>
    <t>และใส่หน่วยกิตย่อยคาบทฤษฎี และ ปฏิบัติ (คำอธิบายวิธีกรอกแจ้งไว้ในชีทลงเวลา)</t>
  </si>
  <si>
    <t xml:space="preserve">ส่วนที่ 3 </t>
  </si>
  <si>
    <t>ไม่ต้องกรอก เนื่องจากเป็นการตั้งค่าสูตร</t>
  </si>
  <si>
    <t>ระบุชั่วโมงที่สอบจริง เช่น 2.5 ชั่วโมง ให้กรอกเพียง 2 เนื่องจากเศษชั่วโมงตัดทิ้ง</t>
  </si>
  <si>
    <t>ระบุชั่วโมงที่สอบจริง 2.5 ชั่วโมง ให้กรอกเพียง 2 เนื่องจากเศษชั่วโมงตัดทิ้ง</t>
  </si>
  <si>
    <t xml:space="preserve">ตรวจสอบความถูกต้อง ชื่อผู้สอน ภาคเรียน ปีการศึกษา รหัสวิชา รายวิชา จำนวนคาบที่เบิก อัตราคาบเบิก </t>
  </si>
  <si>
    <t>ไม่ต้องกรอกข้อมูล เนื่องจากระบบคำนวนและลิ้งข้อมูลอัตโนมัติ</t>
  </si>
  <si>
    <t>อาจารย์.....ชื่อ-สกุล..........</t>
  </si>
  <si>
    <t>ส่วนที่ 2</t>
  </si>
  <si>
    <t>สรุปคาบสอน</t>
  </si>
  <si>
    <t>ช่วงลงเวลาสอน</t>
  </si>
  <si>
    <t xml:space="preserve">โดยกรอก </t>
  </si>
  <si>
    <t xml:space="preserve">ส่วนที่ 1 </t>
  </si>
  <si>
    <r>
      <rPr>
        <b/>
        <sz val="14"/>
        <rFont val="Wingdings 2"/>
        <family val="1"/>
      </rPr>
      <t>£</t>
    </r>
    <r>
      <rPr>
        <b/>
        <sz val="14"/>
        <rFont val="TH SarabunPSK"/>
        <family val="2"/>
      </rPr>
      <t xml:space="preserve"> สมทบ จ-ศ (ใส่เครื่องหมายให้ตรงกับวันที่สอน)</t>
    </r>
  </si>
  <si>
    <r>
      <rPr>
        <b/>
        <sz val="14"/>
        <rFont val="Wingdings 2"/>
        <family val="1"/>
      </rPr>
      <t>R</t>
    </r>
    <r>
      <rPr>
        <b/>
        <sz val="14"/>
        <rFont val="TH SarabunPSK"/>
        <family val="2"/>
      </rPr>
      <t xml:space="preserve"> สมทบ ศ-อา (ใส่เครื่องหมายให้ตรงกับวันที่สอน)</t>
    </r>
  </si>
  <si>
    <r>
      <t xml:space="preserve">วิธีการพิมพ์ ให้พิมพ์ เลข 8 แล้วตามด้วย </t>
    </r>
    <r>
      <rPr>
        <b/>
        <sz val="14"/>
        <rFont val="TH SarabunPSK"/>
        <family val="2"/>
      </rPr>
      <t>: แล้ว กด Enter</t>
    </r>
  </si>
  <si>
    <r>
      <t xml:space="preserve">วิธีการพิมพ์ ให้พิมพ์ เลข 11 แล้วตามด้วย </t>
    </r>
    <r>
      <rPr>
        <b/>
        <sz val="14"/>
        <rFont val="TH SarabunPSK"/>
        <family val="2"/>
      </rPr>
      <t>: ตามด้วย 30 แล้ว กด Enter</t>
    </r>
  </si>
  <si>
    <t>ชีทลงเวลา
ปฏิบัติงานสอน</t>
  </si>
  <si>
    <t>ชีทใบสรุป
ปะหน้าแผ่นที่ 1</t>
  </si>
  <si>
    <r>
      <t xml:space="preserve">เช่น คาบทฤษฎี (ใช้อักษรย่อ </t>
    </r>
    <r>
      <rPr>
        <b/>
        <sz val="14"/>
        <rFont val="TH SarabunPSK"/>
        <family val="2"/>
      </rPr>
      <t xml:space="preserve">ท.) </t>
    </r>
    <r>
      <rPr>
        <sz val="14"/>
        <rFont val="TH SarabunPSK"/>
        <family val="2"/>
      </rPr>
      <t xml:space="preserve">คาบปฏิบัติ (ใช้อักษรย่อ </t>
    </r>
    <r>
      <rPr>
        <b/>
        <sz val="14"/>
        <rFont val="TH SarabunPSK"/>
        <family val="2"/>
      </rPr>
      <t xml:space="preserve">ป.) หรือ </t>
    </r>
    <r>
      <rPr>
        <sz val="14"/>
        <rFont val="TH SarabunPSK"/>
        <family val="2"/>
      </rPr>
      <t>ใส่คำว่า สอนชดเชย / สอบกลางภาค</t>
    </r>
  </si>
  <si>
    <t xml:space="preserve"> /สอบปลายภาค </t>
  </si>
  <si>
    <t>กรอกจำนวนคาบที่เบิกไปแต่ละเดือน เช่น รวมคาบเบิกสอนประจำเดือนมิถุนายน จำนวน 15 คาบ พิมพ์ 15</t>
  </si>
  <si>
    <t xml:space="preserve">คำอธิบายการใช้แบบฟอร์มเบิกค่าสอนภาคสมทบ รวมถึง สมทบ Block Course (กรณีเฉพาะ ภาคเรียนที่ 1 และ ภาคเรียนที่ 2) </t>
  </si>
  <si>
    <t>ทฤษฎี+ปฏิบัติ หน่วยกิต 2(1-2-3)</t>
  </si>
  <si>
    <t>ทฤษฎี+ปฏิบัติ หน่วยกิต 3(2-2-5)</t>
  </si>
  <si>
    <t>รวม ท+ป</t>
  </si>
  <si>
    <r>
      <t xml:space="preserve">15 สด. X 1 ชั่วโมง </t>
    </r>
    <r>
      <rPr>
        <b/>
        <u val="single"/>
        <sz val="16"/>
        <rFont val="TH SarabunPSK"/>
        <family val="2"/>
      </rPr>
      <t>คาบทฤษฎี</t>
    </r>
    <r>
      <rPr>
        <sz val="16"/>
        <rFont val="TH SarabunPSK"/>
        <family val="2"/>
      </rPr>
      <t xml:space="preserve"> ไม่เกิน 15 ชม.</t>
    </r>
  </si>
  <si>
    <r>
      <t xml:space="preserve">15 สด. X 2 ชั่วโมง </t>
    </r>
    <r>
      <rPr>
        <b/>
        <u val="single"/>
        <sz val="16"/>
        <rFont val="TH SarabunPSK"/>
        <family val="2"/>
      </rPr>
      <t>คาบปฏิบัติ</t>
    </r>
    <r>
      <rPr>
        <sz val="16"/>
        <rFont val="TH SarabunPSK"/>
        <family val="2"/>
      </rPr>
      <t xml:space="preserve"> ไม่เกิน 15 ชม.</t>
    </r>
  </si>
  <si>
    <r>
      <t xml:space="preserve">15 สด. X 2 ชั่วโมง </t>
    </r>
    <r>
      <rPr>
        <b/>
        <u val="single"/>
        <sz val="16"/>
        <rFont val="TH SarabunPSK"/>
        <family val="2"/>
      </rPr>
      <t>คาบทฤษฎี</t>
    </r>
    <r>
      <rPr>
        <sz val="16"/>
        <rFont val="TH SarabunPSK"/>
        <family val="2"/>
      </rPr>
      <t xml:space="preserve"> ไม่เกิน 15 ชม.</t>
    </r>
  </si>
  <si>
    <t>หมายเหตุ ชั่วโมงสอบสามารถเบิกถัวชั่วโมงสอบได้ภายใน 8 ชั่วโมง/การสอบ 2 ครั้ง</t>
  </si>
  <si>
    <t>หมายเหตุ ชั่วโมงสอบสามารถเบิกถัวชั่วโมงสอบได้ภายใน 6 ชั่วโมง / การสอบ 2 ครั้ง</t>
  </si>
  <si>
    <t>หมายเหตุ ชั่วโมงสอบสามารถเบิกถัวชั่วโมงสอบได้ภายใน 4 ชั่วโมง / การสอบ 2 ครั้ง</t>
  </si>
  <si>
    <t>จำนวนคาบสอนเบิกได้ ไม่เกิน</t>
  </si>
  <si>
    <t xml:space="preserve">รายวิชา สังกัดคณะนิติศาสตร์ </t>
  </si>
  <si>
    <t xml:space="preserve">ภาคทฤษฏี </t>
  </si>
  <si>
    <t xml:space="preserve">อัตราคาบละ </t>
  </si>
  <si>
    <t>บาท</t>
  </si>
  <si>
    <t>ภาคปฏิบัติ</t>
  </si>
  <si>
    <t>รายวิชา สังกัดศึกษาทั่วไป (GE)</t>
  </si>
  <si>
    <t xml:space="preserve">อัตราคิดตามจำนวนนนิสิต 1-60 คน ในอัตราคาบละ </t>
  </si>
  <si>
    <t>กรณีนิสิตไม่ถึง 60 ให้ลดอัตรา 10 บาท/คน เช่นนิสิต 30 คน (30 คน *10 บาท)</t>
  </si>
  <si>
    <t>การคิดอัตราคาบสอน ภาค 1 และ 2</t>
  </si>
  <si>
    <t>อัตราคาบละ 500 บาท</t>
  </si>
  <si>
    <t>อัตราคาบละ 300 บาท</t>
  </si>
  <si>
    <t>อัตราคิดตามจำนวนนนิสิต 1-60 คน ในอัตราคาบละ 600 บาท</t>
  </si>
  <si>
    <t>กรณีนิสิตไม่ถึง 60 ให้ลดอัตรา 10 บาท/คน เช่นนิสิต 30 คน (30 คน *10 บาท) เท่ากับ 300 บาท</t>
  </si>
  <si>
    <t>คาบ ปฏิบัติ อัตรา 300.-</t>
  </si>
  <si>
    <t>อัตราทฤษฎี</t>
  </si>
  <si>
    <t>อัตราปฏิบัติ</t>
  </si>
  <si>
    <t>วันจันทร์ 16.10-20.10 น วันอังคาร 17.10-20.40 น</t>
  </si>
  <si>
    <t xml:space="preserve"> จำนวนคาบสอนเบิกได้ </t>
  </si>
  <si>
    <t xml:space="preserve"> เบิกแล้วครั้งที่ 1- 4 </t>
  </si>
  <si>
    <t>เมื่อจะลงเวลาเดือนถัดไปให้เปลี่ยนส่วนที่ 1 ตรงประจำเดือน.....และโดยยังใช้แบบฟอร์มใบลงเวลาเดิม</t>
  </si>
  <si>
    <t>โดยลบการลงเวลาของเดือนก่อนออก และบันทึกคาบที่เบิกไปแล้วด้านล่างท้ายแบบฟอร์มทุกครั้ง</t>
  </si>
  <si>
    <t>0801……</t>
  </si>
  <si>
    <t>กม.........</t>
  </si>
  <si>
    <t>อาจารย์......</t>
  </si>
  <si>
    <t>กรกฎาคม 2564</t>
  </si>
  <si>
    <t>ตัวอย่าง การกรอกเอกสาร</t>
  </si>
  <si>
    <t xml:space="preserve">กรณี สอนหลายวิชา ให้กรอกรายวิชา แยกเป็นชีท 1 ,2,3 </t>
  </si>
  <si>
    <t>กรณี รายวิชาที่สอนทั้งคาบทฤษฎี และ ปฏิบัติ ให้กรอกรายการในชีทที่ 4</t>
  </si>
  <si>
    <t>กรณี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</si>
</sst>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41E]d\ mmmm\ yyyy;@"/>
    <numFmt numFmtId="177" formatCode="_-* #,##0_-;\-* #,##0_-;_-* &quot;-&quot;??_-;_-@_-"/>
    <numFmt numFmtId="178" formatCode="\ ดดดด\ bbbb"/>
    <numFmt numFmtId="179" formatCode="d\ ดดด\ bb"/>
    <numFmt numFmtId="180" formatCode="[$-1000000]h:mm\ &quot;น.&quot;;@"/>
    <numFmt numFmtId="181" formatCode="_-* #,##0.000_-;\-* #,##0.000_-;_-* &quot;-&quot;??_-;_-@_-"/>
    <numFmt numFmtId="182" formatCode="_-* #,##0.0_-;\-* #,##0.0_-;_-* &quot;-&quot;??_-;_-@_-"/>
    <numFmt numFmtId="183" formatCode="0##"/>
    <numFmt numFmtId="184" formatCode="#\(#\-#\-#\)"/>
    <numFmt numFmtId="185" formatCode="[$-F400]h:mm:ss\ AM/PM"/>
    <numFmt numFmtId="186" formatCode="[$-409]dddd\,\ mmmm\ d\,\ yyyy"/>
    <numFmt numFmtId="187" formatCode="h:mm;@"/>
    <numFmt numFmtId="188" formatCode="[$-D000000]h:mm:ss\ AM/PM;@"/>
    <numFmt numFmtId="189" formatCode="_(* #,##0.0_);_(* \(#,##0.0\);_(* &quot;-&quot;?_);_(@_)"/>
    <numFmt numFmtId="190" formatCode="_(* #,##0_);_(* \(#,##0\);_(* &quot;-&quot;?_);_(@_)"/>
    <numFmt numFmtId="191" formatCode="d\-ดดด\-bb"/>
  </numFmts>
  <fonts count="108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i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4"/>
      <name val="TH SarabunPSK"/>
      <family val="2"/>
    </font>
    <font>
      <b/>
      <sz val="14"/>
      <name val="TH SarabunPSK"/>
      <family val="2"/>
    </font>
    <font>
      <sz val="16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5"/>
      <name val="TH SarabunPSK"/>
      <family val="2"/>
    </font>
    <font>
      <b/>
      <sz val="13"/>
      <name val="TH SarabunPSK"/>
      <family val="2"/>
    </font>
    <font>
      <sz val="13"/>
      <name val="Angsana New"/>
      <family val="1"/>
    </font>
    <font>
      <sz val="12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b/>
      <sz val="14"/>
      <name val="Wingdings 2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Angsana New"/>
      <family val="1"/>
    </font>
    <font>
      <b/>
      <sz val="16"/>
      <color indexed="12"/>
      <name val="TH SarabunPSK"/>
      <family val="2"/>
    </font>
    <font>
      <sz val="16"/>
      <color indexed="12"/>
      <name val="Angsana New"/>
      <family val="1"/>
    </font>
    <font>
      <sz val="16"/>
      <color indexed="12"/>
      <name val="TH SarabunPSK"/>
      <family val="2"/>
    </font>
    <font>
      <sz val="16"/>
      <color indexed="10"/>
      <name val="Angsana New"/>
      <family val="1"/>
    </font>
    <font>
      <sz val="16"/>
      <color indexed="10"/>
      <name val="TH SarabunPSK"/>
      <family val="2"/>
    </font>
    <font>
      <sz val="16"/>
      <color indexed="55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Calibri"/>
      <family val="2"/>
    </font>
    <font>
      <b/>
      <sz val="13"/>
      <color indexed="10"/>
      <name val="TH SarabunPSK"/>
      <family val="2"/>
    </font>
    <font>
      <b/>
      <sz val="16"/>
      <color indexed="55"/>
      <name val="TH SarabunPSK"/>
      <family val="2"/>
    </font>
    <font>
      <sz val="13"/>
      <color indexed="55"/>
      <name val="Angsana New"/>
      <family val="1"/>
    </font>
    <font>
      <sz val="16"/>
      <color indexed="55"/>
      <name val="Angsana New"/>
      <family val="1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Angsana New"/>
      <family val="1"/>
    </font>
    <font>
      <sz val="14"/>
      <color indexed="12"/>
      <name val="TH SarabunPSK"/>
      <family val="2"/>
    </font>
    <font>
      <b/>
      <sz val="14"/>
      <color indexed="30"/>
      <name val="TH SarabunPSK"/>
      <family val="2"/>
    </font>
    <font>
      <sz val="14"/>
      <color indexed="30"/>
      <name val="TH SarabunPSK"/>
      <family val="2"/>
    </font>
    <font>
      <sz val="13"/>
      <color indexed="10"/>
      <name val="TH SarabunPSK"/>
      <family val="2"/>
    </font>
    <font>
      <sz val="16"/>
      <color indexed="30"/>
      <name val="TH SarabunPSK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b/>
      <sz val="16"/>
      <color rgb="FF0000FF"/>
      <name val="TH SarabunPSK"/>
      <family val="2"/>
    </font>
    <font>
      <sz val="16"/>
      <color rgb="FF0000FF"/>
      <name val="Angsana New"/>
      <family val="1"/>
    </font>
    <font>
      <sz val="16"/>
      <color rgb="FF0000FF"/>
      <name val="TH SarabunPSK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theme="0" tint="-0.349979996681213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Calibri"/>
      <family val="2"/>
    </font>
    <font>
      <b/>
      <sz val="13"/>
      <color rgb="FFFF0000"/>
      <name val="TH SarabunPSK"/>
      <family val="2"/>
    </font>
    <font>
      <b/>
      <sz val="16"/>
      <color theme="0" tint="-0.24997000396251678"/>
      <name val="TH SarabunPSK"/>
      <family val="2"/>
    </font>
    <font>
      <sz val="13"/>
      <color theme="0" tint="-0.24997000396251678"/>
      <name val="Angsana New"/>
      <family val="1"/>
    </font>
    <font>
      <sz val="16"/>
      <color theme="0" tint="-0.24997000396251678"/>
      <name val="Angsana New"/>
      <family val="1"/>
    </font>
    <font>
      <b/>
      <sz val="12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Angsana New"/>
      <family val="1"/>
    </font>
    <font>
      <sz val="14"/>
      <color rgb="FF0000FF"/>
      <name val="TH SarabunPSK"/>
      <family val="2"/>
    </font>
    <font>
      <b/>
      <sz val="14"/>
      <color rgb="FF0033CC"/>
      <name val="TH SarabunPSK"/>
      <family val="2"/>
    </font>
    <font>
      <sz val="14"/>
      <color rgb="FF0033CC"/>
      <name val="TH SarabunPSK"/>
      <family val="2"/>
    </font>
    <font>
      <sz val="13"/>
      <color rgb="FFFF0000"/>
      <name val="TH SarabunPSK"/>
      <family val="2"/>
    </font>
    <font>
      <sz val="16"/>
      <color rgb="FF0033CC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0" borderId="1" applyNumberFormat="0" applyAlignment="0" applyProtection="0"/>
    <xf numFmtId="0" fontId="71" fillId="0" borderId="2" applyNumberFormat="0" applyFill="0" applyAlignment="0" applyProtection="0"/>
    <xf numFmtId="9" fontId="68" fillId="0" borderId="0" applyFont="0" applyFill="0" applyBorder="0" applyAlignment="0" applyProtection="0"/>
    <xf numFmtId="0" fontId="72" fillId="21" borderId="0" applyNumberFormat="0" applyBorder="0" applyAlignment="0" applyProtection="0"/>
    <xf numFmtId="0" fontId="73" fillId="22" borderId="3" applyNumberFormat="0" applyAlignment="0" applyProtection="0"/>
    <xf numFmtId="0" fontId="74" fillId="22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6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0" fillId="0" borderId="0">
      <alignment/>
      <protection/>
    </xf>
    <xf numFmtId="0" fontId="79" fillId="24" borderId="4" applyNumberFormat="0" applyAlignment="0" applyProtection="0"/>
    <xf numFmtId="0" fontId="80" fillId="25" borderId="0" applyNumberFormat="0" applyBorder="0" applyAlignment="0" applyProtection="0"/>
    <xf numFmtId="0" fontId="81" fillId="0" borderId="5" applyNumberFormat="0" applyFill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8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7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15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9" fillId="0" borderId="0" xfId="0" applyFont="1" applyAlignment="1">
      <alignment/>
    </xf>
    <xf numFmtId="177" fontId="7" fillId="0" borderId="11" xfId="44" applyNumberFormat="1" applyFont="1" applyBorder="1" applyAlignment="1">
      <alignment horizontal="right"/>
    </xf>
    <xf numFmtId="0" fontId="90" fillId="0" borderId="0" xfId="0" applyFont="1" applyAlignment="1">
      <alignment/>
    </xf>
    <xf numFmtId="171" fontId="7" fillId="0" borderId="12" xfId="44" applyFont="1" applyBorder="1" applyAlignment="1">
      <alignment horizontal="center"/>
    </xf>
    <xf numFmtId="177" fontId="7" fillId="0" borderId="12" xfId="44" applyNumberFormat="1" applyFont="1" applyBorder="1" applyAlignment="1">
      <alignment/>
    </xf>
    <xf numFmtId="177" fontId="7" fillId="0" borderId="11" xfId="44" applyNumberFormat="1" applyFont="1" applyBorder="1" applyAlignment="1">
      <alignment/>
    </xf>
    <xf numFmtId="178" fontId="7" fillId="0" borderId="15" xfId="0" applyNumberFormat="1" applyFont="1" applyBorder="1" applyAlignment="1">
      <alignment horizontal="left"/>
    </xf>
    <xf numFmtId="182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171" fontId="8" fillId="0" borderId="16" xfId="44" applyFont="1" applyBorder="1" applyAlignment="1">
      <alignment horizontal="left"/>
    </xf>
    <xf numFmtId="171" fontId="8" fillId="0" borderId="17" xfId="44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6" fillId="0" borderId="0" xfId="0" applyFont="1" applyBorder="1" applyAlignment="1">
      <alignment horizontal="center"/>
    </xf>
    <xf numFmtId="177" fontId="7" fillId="0" borderId="10" xfId="44" applyNumberFormat="1" applyFont="1" applyBorder="1" applyAlignment="1">
      <alignment horizontal="left" vertical="center" shrinkToFit="1"/>
    </xf>
    <xf numFmtId="177" fontId="2" fillId="0" borderId="10" xfId="44" applyNumberFormat="1" applyFont="1" applyBorder="1" applyAlignment="1">
      <alignment horizontal="left" shrinkToFit="1"/>
    </xf>
    <xf numFmtId="177" fontId="9" fillId="0" borderId="0" xfId="44" applyNumberFormat="1" applyFont="1" applyBorder="1" applyAlignment="1">
      <alignment horizontal="center" vertical="center"/>
    </xf>
    <xf numFmtId="177" fontId="2" fillId="0" borderId="0" xfId="44" applyNumberFormat="1" applyFont="1" applyBorder="1" applyAlignment="1">
      <alignment horizontal="left" shrinkToFit="1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shrinkToFi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185" fontId="7" fillId="0" borderId="10" xfId="0" applyNumberFormat="1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177" fontId="9" fillId="0" borderId="0" xfId="44" applyNumberFormat="1" applyFont="1" applyBorder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49" fontId="9" fillId="0" borderId="0" xfId="44" applyNumberFormat="1" applyFon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2" fontId="9" fillId="33" borderId="0" xfId="44" applyNumberFormat="1" applyFont="1" applyFill="1" applyBorder="1" applyAlignment="1">
      <alignment vertical="center"/>
    </xf>
    <xf numFmtId="2" fontId="9" fillId="33" borderId="0" xfId="44" applyNumberFormat="1" applyFont="1" applyFill="1" applyBorder="1" applyAlignment="1">
      <alignment horizontal="center" vertical="center"/>
    </xf>
    <xf numFmtId="177" fontId="9" fillId="33" borderId="0" xfId="44" applyNumberFormat="1" applyFont="1" applyFill="1" applyBorder="1" applyAlignment="1">
      <alignment horizontal="center" vertical="center"/>
    </xf>
    <xf numFmtId="177" fontId="2" fillId="33" borderId="0" xfId="44" applyNumberFormat="1" applyFont="1" applyFill="1" applyBorder="1" applyAlignment="1">
      <alignment horizontal="left" shrinkToFi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7" fillId="0" borderId="0" xfId="0" applyNumberFormat="1" applyFont="1" applyAlignment="1">
      <alignment/>
    </xf>
    <xf numFmtId="171" fontId="7" fillId="0" borderId="0" xfId="44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8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84" fontId="7" fillId="0" borderId="0" xfId="0" applyNumberFormat="1" applyFont="1" applyAlignment="1">
      <alignment horizontal="center"/>
    </xf>
    <xf numFmtId="171" fontId="8" fillId="0" borderId="16" xfId="44" applyFont="1" applyBorder="1" applyAlignment="1">
      <alignment/>
    </xf>
    <xf numFmtId="171" fontId="7" fillId="0" borderId="20" xfId="44" applyFont="1" applyBorder="1" applyAlignment="1">
      <alignment horizontal="center"/>
    </xf>
    <xf numFmtId="177" fontId="7" fillId="0" borderId="20" xfId="44" applyNumberFormat="1" applyFont="1" applyBorder="1" applyAlignment="1">
      <alignment horizontal="right"/>
    </xf>
    <xf numFmtId="171" fontId="7" fillId="0" borderId="14" xfId="44" applyFont="1" applyBorder="1" applyAlignment="1">
      <alignment horizontal="center"/>
    </xf>
    <xf numFmtId="177" fontId="7" fillId="0" borderId="21" xfId="44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82" fontId="9" fillId="0" borderId="0" xfId="0" applyNumberFormat="1" applyFont="1" applyBorder="1" applyAlignment="1">
      <alignment horizontal="center" shrinkToFi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9" fillId="0" borderId="10" xfId="44" applyNumberFormat="1" applyFont="1" applyBorder="1" applyAlignment="1">
      <alignment horizontal="center" shrinkToFit="1"/>
    </xf>
    <xf numFmtId="177" fontId="22" fillId="0" borderId="10" xfId="44" applyNumberFormat="1" applyFont="1" applyBorder="1" applyAlignment="1">
      <alignment horizontal="right" shrinkToFit="1"/>
    </xf>
    <xf numFmtId="177" fontId="21" fillId="0" borderId="10" xfId="44" applyNumberFormat="1" applyFont="1" applyBorder="1" applyAlignment="1">
      <alignment horizontal="right" vertical="center" shrinkToFit="1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top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177" fontId="11" fillId="0" borderId="0" xfId="0" applyNumberFormat="1" applyFont="1" applyAlignment="1">
      <alignment horizontal="center" shrinkToFit="1"/>
    </xf>
    <xf numFmtId="171" fontId="9" fillId="0" borderId="10" xfId="44" applyFont="1" applyBorder="1" applyAlignment="1">
      <alignment horizontal="center" shrinkToFit="1"/>
    </xf>
    <xf numFmtId="171" fontId="2" fillId="0" borderId="0" xfId="44" applyFont="1" applyBorder="1" applyAlignment="1">
      <alignment horizontal="left" shrinkToFit="1"/>
    </xf>
    <xf numFmtId="171" fontId="21" fillId="0" borderId="0" xfId="44" applyFont="1" applyBorder="1" applyAlignment="1">
      <alignment horizontal="center"/>
    </xf>
    <xf numFmtId="171" fontId="9" fillId="0" borderId="0" xfId="44" applyFont="1" applyBorder="1" applyAlignment="1">
      <alignment horizontal="center"/>
    </xf>
    <xf numFmtId="171" fontId="7" fillId="0" borderId="0" xfId="44" applyFont="1" applyAlignment="1">
      <alignment horizontal="center"/>
    </xf>
    <xf numFmtId="171" fontId="9" fillId="0" borderId="0" xfId="44" applyFont="1" applyAlignment="1">
      <alignment horizontal="center"/>
    </xf>
    <xf numFmtId="171" fontId="2" fillId="0" borderId="0" xfId="44" applyFont="1" applyAlignment="1">
      <alignment horizontal="center"/>
    </xf>
    <xf numFmtId="171" fontId="9" fillId="0" borderId="10" xfId="44" applyFont="1" applyBorder="1" applyAlignment="1">
      <alignment horizontal="left" shrinkToFit="1"/>
    </xf>
    <xf numFmtId="171" fontId="19" fillId="0" borderId="0" xfId="44" applyFont="1" applyBorder="1" applyAlignment="1">
      <alignment horizontal="center"/>
    </xf>
    <xf numFmtId="171" fontId="23" fillId="0" borderId="0" xfId="44" applyFont="1" applyBorder="1" applyAlignment="1">
      <alignment horizontal="center"/>
    </xf>
    <xf numFmtId="171" fontId="98" fillId="0" borderId="0" xfId="44" applyFont="1" applyAlignment="1">
      <alignment horizontal="center"/>
    </xf>
    <xf numFmtId="171" fontId="23" fillId="0" borderId="0" xfId="44" applyFont="1" applyAlignment="1">
      <alignment horizontal="center"/>
    </xf>
    <xf numFmtId="171" fontId="19" fillId="0" borderId="0" xfId="44" applyFont="1" applyAlignment="1">
      <alignment horizontal="center"/>
    </xf>
    <xf numFmtId="0" fontId="7" fillId="0" borderId="0" xfId="0" applyFont="1" applyBorder="1" applyAlignment="1">
      <alignment horizontal="left"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185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7" fillId="0" borderId="0" xfId="44" applyFont="1" applyAlignment="1">
      <alignment/>
    </xf>
    <xf numFmtId="171" fontId="9" fillId="0" borderId="0" xfId="44" applyFont="1" applyBorder="1" applyAlignment="1">
      <alignment vertical="center"/>
    </xf>
    <xf numFmtId="171" fontId="9" fillId="0" borderId="0" xfId="44" applyFont="1" applyBorder="1" applyAlignment="1">
      <alignment horizontal="center" vertical="center"/>
    </xf>
    <xf numFmtId="171" fontId="21" fillId="0" borderId="0" xfId="44" applyFont="1" applyAlignment="1">
      <alignment horizontal="center"/>
    </xf>
    <xf numFmtId="0" fontId="8" fillId="0" borderId="0" xfId="0" applyFont="1" applyAlignment="1">
      <alignment/>
    </xf>
    <xf numFmtId="0" fontId="99" fillId="0" borderId="0" xfId="0" applyFont="1" applyAlignment="1">
      <alignment/>
    </xf>
    <xf numFmtId="0" fontId="6" fillId="0" borderId="0" xfId="48" applyFont="1" applyAlignment="1">
      <alignment/>
      <protection/>
    </xf>
    <xf numFmtId="0" fontId="7" fillId="0" borderId="0" xfId="48" applyFont="1">
      <alignment/>
      <protection/>
    </xf>
    <xf numFmtId="171" fontId="7" fillId="0" borderId="11" xfId="44" applyFont="1" applyBorder="1" applyAlignment="1">
      <alignment horizontal="center"/>
    </xf>
    <xf numFmtId="177" fontId="7" fillId="0" borderId="22" xfId="44" applyNumberFormat="1" applyFont="1" applyBorder="1" applyAlignment="1">
      <alignment/>
    </xf>
    <xf numFmtId="177" fontId="6" fillId="0" borderId="10" xfId="44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shrinkToFit="1"/>
    </xf>
    <xf numFmtId="0" fontId="13" fillId="0" borderId="0" xfId="0" applyFont="1" applyBorder="1" applyAlignment="1">
      <alignment horizontal="left"/>
    </xf>
    <xf numFmtId="191" fontId="8" fillId="0" borderId="0" xfId="0" applyNumberFormat="1" applyFont="1" applyAlignment="1">
      <alignment horizontal="left"/>
    </xf>
    <xf numFmtId="15" fontId="8" fillId="0" borderId="0" xfId="0" applyNumberFormat="1" applyFont="1" applyAlignment="1">
      <alignment horizontal="left"/>
    </xf>
    <xf numFmtId="180" fontId="8" fillId="0" borderId="0" xfId="0" applyNumberFormat="1" applyFont="1" applyBorder="1" applyAlignment="1">
      <alignment horizontal="left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27" fillId="0" borderId="0" xfId="0" applyFont="1" applyAlignment="1">
      <alignment/>
    </xf>
    <xf numFmtId="0" fontId="102" fillId="0" borderId="0" xfId="0" applyFont="1" applyAlignment="1">
      <alignment/>
    </xf>
    <xf numFmtId="0" fontId="13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 wrapText="1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center" vertical="center"/>
    </xf>
    <xf numFmtId="0" fontId="7" fillId="0" borderId="23" xfId="0" applyFont="1" applyBorder="1" applyAlignment="1">
      <alignment/>
    </xf>
    <xf numFmtId="182" fontId="21" fillId="0" borderId="23" xfId="0" applyNumberFormat="1" applyFont="1" applyBorder="1" applyAlignment="1">
      <alignment horizontal="center" shrinkToFit="1"/>
    </xf>
    <xf numFmtId="0" fontId="103" fillId="0" borderId="0" xfId="0" applyFont="1" applyAlignment="1">
      <alignment/>
    </xf>
    <xf numFmtId="0" fontId="10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104" fillId="34" borderId="0" xfId="0" applyFont="1" applyFill="1" applyAlignment="1">
      <alignment/>
    </xf>
    <xf numFmtId="0" fontId="104" fillId="34" borderId="0" xfId="0" applyFont="1" applyFill="1" applyAlignment="1">
      <alignment horizontal="left"/>
    </xf>
    <xf numFmtId="0" fontId="104" fillId="35" borderId="0" xfId="0" applyFont="1" applyFill="1" applyAlignment="1">
      <alignment horizontal="left"/>
    </xf>
    <xf numFmtId="0" fontId="103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04" fillId="35" borderId="0" xfId="0" applyFont="1" applyFill="1" applyAlignment="1">
      <alignment/>
    </xf>
    <xf numFmtId="0" fontId="99" fillId="34" borderId="0" xfId="0" applyFont="1" applyFill="1" applyAlignment="1">
      <alignment/>
    </xf>
    <xf numFmtId="0" fontId="92" fillId="0" borderId="0" xfId="0" applyFont="1" applyBorder="1" applyAlignment="1">
      <alignment horizontal="center" vertical="top"/>
    </xf>
    <xf numFmtId="0" fontId="105" fillId="0" borderId="0" xfId="0" applyFont="1" applyBorder="1" applyAlignment="1">
      <alignment horizontal="center" vertical="top"/>
    </xf>
    <xf numFmtId="0" fontId="90" fillId="0" borderId="10" xfId="0" applyFont="1" applyBorder="1" applyAlignment="1">
      <alignment horizontal="left"/>
    </xf>
    <xf numFmtId="179" fontId="90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177" fontId="7" fillId="0" borderId="12" xfId="44" applyNumberFormat="1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178" fontId="7" fillId="0" borderId="24" xfId="0" applyNumberFormat="1" applyFont="1" applyBorder="1" applyAlignment="1">
      <alignment horizontal="left" shrinkToFi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 shrinkToFit="1"/>
    </xf>
    <xf numFmtId="0" fontId="91" fillId="0" borderId="15" xfId="0" applyFont="1" applyBorder="1" applyAlignment="1">
      <alignment horizontal="center"/>
    </xf>
    <xf numFmtId="0" fontId="99" fillId="0" borderId="0" xfId="0" applyFont="1" applyBorder="1" applyAlignment="1">
      <alignment horizontal="left"/>
    </xf>
    <xf numFmtId="182" fontId="21" fillId="0" borderId="2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left" shrinkToFit="1"/>
    </xf>
    <xf numFmtId="0" fontId="99" fillId="0" borderId="0" xfId="0" applyFont="1" applyBorder="1" applyAlignment="1">
      <alignment horizontal="left" shrinkToFit="1"/>
    </xf>
    <xf numFmtId="0" fontId="99" fillId="0" borderId="0" xfId="0" applyFont="1" applyBorder="1" applyAlignment="1">
      <alignment horizontal="left" vertical="top"/>
    </xf>
    <xf numFmtId="0" fontId="106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182" fontId="21" fillId="0" borderId="0" xfId="0" applyNumberFormat="1" applyFont="1" applyBorder="1" applyAlignment="1">
      <alignment horizontal="right" shrinkToFit="1"/>
    </xf>
    <xf numFmtId="182" fontId="9" fillId="0" borderId="0" xfId="0" applyNumberFormat="1" applyFont="1" applyBorder="1" applyAlignment="1">
      <alignment horizontal="right" shrinkToFit="1"/>
    </xf>
    <xf numFmtId="171" fontId="8" fillId="0" borderId="14" xfId="44" applyFont="1" applyBorder="1" applyAlignment="1">
      <alignment horizontal="center" shrinkToFit="1"/>
    </xf>
    <xf numFmtId="171" fontId="8" fillId="0" borderId="21" xfId="44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right"/>
    </xf>
    <xf numFmtId="176" fontId="10" fillId="0" borderId="0" xfId="0" applyNumberFormat="1" applyFont="1" applyAlignment="1">
      <alignment horizontal="left"/>
    </xf>
    <xf numFmtId="0" fontId="18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71" fontId="8" fillId="0" borderId="26" xfId="44" applyFont="1" applyBorder="1" applyAlignment="1">
      <alignment horizontal="center" shrinkToFit="1"/>
    </xf>
    <xf numFmtId="171" fontId="8" fillId="0" borderId="27" xfId="44" applyFont="1" applyBorder="1" applyAlignment="1">
      <alignment horizontal="center" shrinkToFit="1"/>
    </xf>
    <xf numFmtId="171" fontId="8" fillId="0" borderId="28" xfId="44" applyFont="1" applyBorder="1" applyAlignment="1">
      <alignment horizontal="left" shrinkToFit="1"/>
    </xf>
    <xf numFmtId="171" fontId="8" fillId="0" borderId="24" xfId="44" applyFont="1" applyBorder="1" applyAlignment="1">
      <alignment horizontal="center" shrinkToFit="1"/>
    </xf>
    <xf numFmtId="171" fontId="8" fillId="0" borderId="29" xfId="44" applyFont="1" applyBorder="1" applyAlignment="1">
      <alignment horizontal="center" shrinkToFit="1"/>
    </xf>
    <xf numFmtId="0" fontId="17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เครื่องหมายจุลภาค 2" xfId="34"/>
    <cellStyle name="เครื่องหมายจุลภาค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9</xdr:row>
      <xdr:rowOff>85725</xdr:rowOff>
    </xdr:from>
    <xdr:to>
      <xdr:col>7</xdr:col>
      <xdr:colOff>219075</xdr:colOff>
      <xdr:row>9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286375" y="3600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zoomScalePageLayoutView="0" workbookViewId="0" topLeftCell="A10">
      <selection activeCell="M32" sqref="M32"/>
    </sheetView>
  </sheetViews>
  <sheetFormatPr defaultColWidth="9.140625" defaultRowHeight="12.75"/>
  <cols>
    <col min="1" max="1" width="4.28125" style="73" customWidth="1"/>
    <col min="2" max="2" width="16.421875" style="119" customWidth="1"/>
    <col min="3" max="3" width="14.421875" style="119" customWidth="1"/>
    <col min="4" max="4" width="19.00390625" style="119" customWidth="1"/>
    <col min="5" max="5" width="5.8515625" style="119" customWidth="1"/>
    <col min="6" max="6" width="9.8515625" style="126" customWidth="1"/>
    <col min="7" max="7" width="6.421875" style="119" customWidth="1"/>
    <col min="8" max="16384" width="9.140625" style="119" customWidth="1"/>
  </cols>
  <sheetData>
    <row r="1" spans="1:2" ht="21.75">
      <c r="A1" s="142" t="s">
        <v>138</v>
      </c>
      <c r="B1" s="141"/>
    </row>
    <row r="2" spans="1:3" ht="43.5">
      <c r="A2" s="145">
        <v>1</v>
      </c>
      <c r="B2" s="143" t="s">
        <v>133</v>
      </c>
      <c r="C2" s="127" t="s">
        <v>106</v>
      </c>
    </row>
    <row r="3" spans="3:6" ht="21.75">
      <c r="C3" s="127" t="s">
        <v>127</v>
      </c>
      <c r="D3" s="128" t="s">
        <v>22</v>
      </c>
      <c r="E3" s="119" t="s">
        <v>107</v>
      </c>
      <c r="F3" s="129" t="s">
        <v>108</v>
      </c>
    </row>
    <row r="4" spans="3:7" ht="21.75">
      <c r="C4" s="130" t="s">
        <v>128</v>
      </c>
      <c r="D4" s="128" t="s">
        <v>23</v>
      </c>
      <c r="F4" s="166" t="s">
        <v>109</v>
      </c>
      <c r="G4" s="166"/>
    </row>
    <row r="5" spans="4:8" ht="21.75">
      <c r="D5" s="128" t="s">
        <v>7</v>
      </c>
      <c r="F5" s="126" t="s">
        <v>89</v>
      </c>
      <c r="G5" s="85">
        <v>2</v>
      </c>
      <c r="H5" s="119" t="s">
        <v>116</v>
      </c>
    </row>
    <row r="6" spans="4:6" ht="21.75">
      <c r="D6" s="131" t="s">
        <v>24</v>
      </c>
      <c r="F6" s="126" t="s">
        <v>123</v>
      </c>
    </row>
    <row r="7" spans="4:6" ht="21.75">
      <c r="D7" s="132" t="s">
        <v>48</v>
      </c>
      <c r="F7" s="126" t="s">
        <v>110</v>
      </c>
    </row>
    <row r="8" spans="4:6" ht="21.75">
      <c r="D8" s="131" t="s">
        <v>25</v>
      </c>
      <c r="F8" s="126" t="s">
        <v>111</v>
      </c>
    </row>
    <row r="9" spans="4:6" ht="21.75">
      <c r="D9" s="131" t="s">
        <v>36</v>
      </c>
      <c r="F9" s="126">
        <v>1</v>
      </c>
    </row>
    <row r="10" spans="4:6" ht="21.75">
      <c r="D10" s="131" t="s">
        <v>37</v>
      </c>
      <c r="F10" s="126">
        <v>2564</v>
      </c>
    </row>
    <row r="11" spans="4:6" ht="21.75">
      <c r="D11" s="131" t="s">
        <v>38</v>
      </c>
      <c r="F11" s="126">
        <v>50</v>
      </c>
    </row>
    <row r="12" spans="4:6" ht="21.75">
      <c r="D12" s="165" t="s">
        <v>129</v>
      </c>
      <c r="E12" s="165"/>
      <c r="F12" s="165"/>
    </row>
    <row r="13" spans="4:6" ht="21.75">
      <c r="D13" s="165" t="s">
        <v>130</v>
      </c>
      <c r="E13" s="165"/>
      <c r="F13" s="165"/>
    </row>
    <row r="14" spans="4:5" ht="21.75">
      <c r="D14" s="132"/>
      <c r="E14" s="132"/>
    </row>
    <row r="15" spans="3:7" ht="21.75">
      <c r="C15" s="130" t="s">
        <v>124</v>
      </c>
      <c r="D15" s="133" t="s">
        <v>26</v>
      </c>
      <c r="E15" s="119" t="s">
        <v>113</v>
      </c>
      <c r="F15" s="134">
        <v>44348</v>
      </c>
      <c r="G15" s="119" t="s">
        <v>114</v>
      </c>
    </row>
    <row r="16" spans="3:6" ht="21.75">
      <c r="C16" s="131" t="s">
        <v>126</v>
      </c>
      <c r="D16" s="133" t="s">
        <v>112</v>
      </c>
      <c r="F16" s="135" t="s">
        <v>115</v>
      </c>
    </row>
    <row r="17" spans="4:7" ht="21.75">
      <c r="D17" s="133" t="s">
        <v>28</v>
      </c>
      <c r="F17" s="136">
        <v>0.3333333333333333</v>
      </c>
      <c r="G17" s="119" t="s">
        <v>131</v>
      </c>
    </row>
    <row r="18" spans="4:7" ht="21.75">
      <c r="D18" s="133" t="s">
        <v>29</v>
      </c>
      <c r="F18" s="136">
        <v>0.4791666666666667</v>
      </c>
      <c r="G18" s="119" t="s">
        <v>132</v>
      </c>
    </row>
    <row r="19" spans="4:6" ht="21.75">
      <c r="D19" s="133" t="s">
        <v>10</v>
      </c>
      <c r="F19" s="135" t="s">
        <v>135</v>
      </c>
    </row>
    <row r="20" ht="21.75">
      <c r="F20" s="126" t="s">
        <v>136</v>
      </c>
    </row>
    <row r="24" spans="3:6" ht="21.75">
      <c r="C24" s="130" t="s">
        <v>117</v>
      </c>
      <c r="D24" s="119" t="s">
        <v>166</v>
      </c>
      <c r="F24" s="119" t="s">
        <v>118</v>
      </c>
    </row>
    <row r="25" spans="3:6" ht="21.75">
      <c r="C25" s="127" t="s">
        <v>125</v>
      </c>
      <c r="D25" s="119" t="s">
        <v>167</v>
      </c>
      <c r="F25" s="119" t="s">
        <v>137</v>
      </c>
    </row>
    <row r="26" ht="21.75">
      <c r="F26" s="119" t="s">
        <v>168</v>
      </c>
    </row>
    <row r="27" ht="21.75">
      <c r="F27" s="119" t="s">
        <v>169</v>
      </c>
    </row>
    <row r="28" spans="4:6" ht="21.75">
      <c r="D28" s="119" t="s">
        <v>74</v>
      </c>
      <c r="F28" s="119" t="s">
        <v>118</v>
      </c>
    </row>
    <row r="29" spans="4:6" ht="21.75">
      <c r="D29" s="119" t="s">
        <v>79</v>
      </c>
      <c r="F29" s="119" t="s">
        <v>119</v>
      </c>
    </row>
    <row r="30" spans="4:6" ht="21.75">
      <c r="D30" s="119" t="s">
        <v>75</v>
      </c>
      <c r="F30" s="119" t="s">
        <v>120</v>
      </c>
    </row>
    <row r="31" spans="4:6" ht="21.75">
      <c r="D31" s="119" t="s">
        <v>76</v>
      </c>
      <c r="F31" s="119" t="s">
        <v>118</v>
      </c>
    </row>
    <row r="33" spans="1:3" ht="43.5">
      <c r="A33" s="144">
        <v>2</v>
      </c>
      <c r="B33" s="143" t="s">
        <v>134</v>
      </c>
      <c r="C33" s="119" t="s">
        <v>121</v>
      </c>
    </row>
    <row r="34" ht="21.75">
      <c r="C34" s="119" t="s">
        <v>122</v>
      </c>
    </row>
    <row r="36" spans="1:6" ht="21.75">
      <c r="A36" s="144">
        <v>3</v>
      </c>
      <c r="B36" s="148" t="s">
        <v>157</v>
      </c>
      <c r="C36" s="148"/>
      <c r="E36" s="126"/>
      <c r="F36" s="119"/>
    </row>
    <row r="37" spans="1:10" ht="21.75">
      <c r="A37" s="119"/>
      <c r="C37" s="119" t="s">
        <v>149</v>
      </c>
      <c r="E37" s="126" t="s">
        <v>150</v>
      </c>
      <c r="F37" s="119"/>
      <c r="G37" s="119" t="s">
        <v>151</v>
      </c>
      <c r="I37" s="119">
        <v>500</v>
      </c>
      <c r="J37" s="119" t="s">
        <v>152</v>
      </c>
    </row>
    <row r="38" spans="1:10" ht="21.75">
      <c r="A38" s="119"/>
      <c r="E38" s="126" t="s">
        <v>153</v>
      </c>
      <c r="F38" s="119"/>
      <c r="G38" s="119" t="s">
        <v>151</v>
      </c>
      <c r="I38" s="119">
        <v>300</v>
      </c>
      <c r="J38" s="119" t="s">
        <v>152</v>
      </c>
    </row>
    <row r="39" spans="1:13" ht="21.75">
      <c r="A39" s="119"/>
      <c r="C39" s="119" t="s">
        <v>154</v>
      </c>
      <c r="E39" s="126" t="s">
        <v>150</v>
      </c>
      <c r="F39" s="119"/>
      <c r="G39" s="119" t="s">
        <v>155</v>
      </c>
      <c r="L39" s="119">
        <v>600</v>
      </c>
      <c r="M39" s="119" t="s">
        <v>152</v>
      </c>
    </row>
    <row r="40" spans="1:13" ht="21.75">
      <c r="A40" s="119"/>
      <c r="E40" s="126" t="s">
        <v>156</v>
      </c>
      <c r="F40" s="119"/>
      <c r="L40" s="119">
        <v>300</v>
      </c>
      <c r="M40" s="119" t="s">
        <v>152</v>
      </c>
    </row>
    <row r="42" spans="2:8" ht="21.75">
      <c r="B42" s="137" t="s">
        <v>35</v>
      </c>
      <c r="C42" s="138"/>
      <c r="D42" s="139"/>
      <c r="E42" s="139"/>
      <c r="F42" s="139"/>
      <c r="G42" s="139"/>
      <c r="H42" s="139"/>
    </row>
    <row r="43" spans="2:8" ht="21.75">
      <c r="B43" s="140" t="s">
        <v>94</v>
      </c>
      <c r="C43" s="138"/>
      <c r="D43" s="139"/>
      <c r="E43" s="139"/>
      <c r="F43" s="139"/>
      <c r="G43" s="139"/>
      <c r="H43" s="139"/>
    </row>
    <row r="44" spans="2:8" ht="21.75">
      <c r="B44" s="140" t="s">
        <v>95</v>
      </c>
      <c r="C44" s="138"/>
      <c r="D44" s="139"/>
      <c r="E44" s="139"/>
      <c r="F44" s="139"/>
      <c r="G44" s="139"/>
      <c r="H44" s="139"/>
    </row>
    <row r="45" spans="2:8" ht="21.75">
      <c r="B45" s="140" t="s">
        <v>99</v>
      </c>
      <c r="C45" s="138"/>
      <c r="D45" s="139"/>
      <c r="E45" s="139"/>
      <c r="F45" s="139"/>
      <c r="G45" s="139"/>
      <c r="H45" s="139"/>
    </row>
    <row r="46" spans="2:8" ht="21.75">
      <c r="B46" s="140" t="s">
        <v>96</v>
      </c>
      <c r="C46" s="138"/>
      <c r="D46" s="139"/>
      <c r="E46" s="139"/>
      <c r="F46" s="139"/>
      <c r="G46" s="139"/>
      <c r="H46" s="139"/>
    </row>
    <row r="47" spans="2:8" ht="21.75">
      <c r="B47" s="140" t="s">
        <v>97</v>
      </c>
      <c r="C47" s="138"/>
      <c r="D47" s="139"/>
      <c r="E47" s="139"/>
      <c r="F47" s="139"/>
      <c r="G47" s="139"/>
      <c r="H47" s="139"/>
    </row>
    <row r="48" spans="2:8" ht="21.75">
      <c r="B48" s="119" t="s">
        <v>98</v>
      </c>
      <c r="C48" s="140"/>
      <c r="D48" s="139"/>
      <c r="E48" s="139"/>
      <c r="F48" s="139"/>
      <c r="G48" s="139"/>
      <c r="H48" s="139"/>
    </row>
    <row r="49" spans="2:8" ht="21.75">
      <c r="B49" s="119" t="s">
        <v>100</v>
      </c>
      <c r="C49" s="140"/>
      <c r="D49" s="139"/>
      <c r="E49" s="139"/>
      <c r="F49" s="139"/>
      <c r="G49" s="139"/>
      <c r="H49" s="139"/>
    </row>
    <row r="51" ht="21.75">
      <c r="F51" s="119"/>
    </row>
    <row r="52" ht="21.75">
      <c r="F52" s="119"/>
    </row>
    <row r="53" ht="21.75">
      <c r="F53" s="119"/>
    </row>
    <row r="54" ht="21.75">
      <c r="F54" s="119"/>
    </row>
    <row r="55" ht="21.75">
      <c r="F55" s="119"/>
    </row>
  </sheetData>
  <sheetProtection/>
  <mergeCells count="3">
    <mergeCell ref="D12:F12"/>
    <mergeCell ref="D13:F13"/>
    <mergeCell ref="F4:G4"/>
  </mergeCells>
  <printOptions/>
  <pageMargins left="0.5" right="0.25" top="0.5" bottom="0.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1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4.8515625" style="2" customWidth="1"/>
    <col min="7" max="7" width="5.8515625" style="2" customWidth="1"/>
    <col min="8" max="8" width="4.7109375" style="2" customWidth="1"/>
    <col min="9" max="9" width="11.140625" style="2" customWidth="1"/>
    <col min="10" max="10" width="9.28125" style="2" customWidth="1"/>
    <col min="11" max="11" width="15.57421875" style="1" customWidth="1"/>
    <col min="12" max="12" width="9.140625" style="1" customWidth="1"/>
    <col min="13" max="13" width="28.7109375" style="6" customWidth="1"/>
    <col min="14" max="14" width="36.421875" style="8" customWidth="1"/>
    <col min="15" max="15" width="42.140625" style="8" customWidth="1"/>
    <col min="16" max="18" width="9.140625" style="8" customWidth="1"/>
    <col min="19" max="16384" width="9.140625" style="1" customWidth="1"/>
  </cols>
  <sheetData>
    <row r="1" spans="1:10" ht="24">
      <c r="A1" s="167" t="s">
        <v>21</v>
      </c>
      <c r="B1" s="167"/>
      <c r="C1" s="167"/>
      <c r="D1" s="167"/>
      <c r="E1" s="167"/>
      <c r="F1" s="167"/>
      <c r="G1" s="167"/>
      <c r="H1" s="41"/>
      <c r="I1" s="41"/>
      <c r="J1" s="41"/>
    </row>
    <row r="2" spans="1:10" ht="23.25" customHeight="1">
      <c r="A2" s="167" t="s">
        <v>47</v>
      </c>
      <c r="B2" s="167"/>
      <c r="C2" s="167"/>
      <c r="D2" s="167"/>
      <c r="E2" s="167"/>
      <c r="F2" s="167"/>
      <c r="G2" s="167"/>
      <c r="H2" s="41"/>
      <c r="I2" s="41"/>
      <c r="J2" s="41"/>
    </row>
    <row r="3" spans="1:10" ht="24.75" customHeight="1">
      <c r="A3" s="168" t="s">
        <v>0</v>
      </c>
      <c r="B3" s="168"/>
      <c r="C3" s="168"/>
      <c r="D3" s="168"/>
      <c r="E3" s="168"/>
      <c r="F3" s="168"/>
      <c r="G3" s="168"/>
      <c r="H3" s="89">
        <v>15</v>
      </c>
      <c r="I3" s="42"/>
      <c r="J3" s="42"/>
    </row>
    <row r="4" spans="1:20" ht="44.25" customHeight="1">
      <c r="A4" s="4" t="s">
        <v>22</v>
      </c>
      <c r="B4" s="36" t="s">
        <v>170</v>
      </c>
      <c r="C4" s="5" t="s">
        <v>23</v>
      </c>
      <c r="D4" s="37" t="s">
        <v>171</v>
      </c>
      <c r="E4" s="4" t="s">
        <v>7</v>
      </c>
      <c r="F4" s="75" t="s">
        <v>44</v>
      </c>
      <c r="G4" s="159">
        <v>3</v>
      </c>
      <c r="H4" s="92">
        <f>+G4*H3</f>
        <v>45</v>
      </c>
      <c r="I4" s="149" t="s">
        <v>157</v>
      </c>
      <c r="J4" s="149"/>
      <c r="K4" s="150"/>
      <c r="L4" s="151"/>
      <c r="M4" s="150"/>
      <c r="N4" s="150"/>
      <c r="O4" s="119"/>
      <c r="P4" s="119"/>
      <c r="Q4" s="119"/>
      <c r="R4" s="119"/>
      <c r="S4" s="119"/>
      <c r="T4" s="119"/>
    </row>
    <row r="5" spans="1:20" ht="24">
      <c r="A5" s="6" t="s">
        <v>24</v>
      </c>
      <c r="B5" s="178" t="s">
        <v>172</v>
      </c>
      <c r="C5" s="178"/>
      <c r="D5" s="181"/>
      <c r="E5" s="181"/>
      <c r="F5" s="181"/>
      <c r="G5" s="181"/>
      <c r="H5" s="49"/>
      <c r="I5" s="150"/>
      <c r="J5" s="152" t="s">
        <v>149</v>
      </c>
      <c r="K5" s="152"/>
      <c r="L5" s="153" t="s">
        <v>150</v>
      </c>
      <c r="M5" s="152" t="s">
        <v>151</v>
      </c>
      <c r="N5" s="152" t="s">
        <v>158</v>
      </c>
      <c r="O5" s="119"/>
      <c r="P5" s="119"/>
      <c r="Q5" s="119"/>
      <c r="R5" s="119"/>
      <c r="S5" s="119"/>
      <c r="T5" s="119"/>
    </row>
    <row r="6" spans="1:20" ht="24">
      <c r="A6" s="50" t="s">
        <v>48</v>
      </c>
      <c r="B6" s="170" t="s">
        <v>165</v>
      </c>
      <c r="C6" s="170"/>
      <c r="D6" s="20" t="s">
        <v>36</v>
      </c>
      <c r="E6" s="26">
        <v>1</v>
      </c>
      <c r="F6" s="170" t="s">
        <v>49</v>
      </c>
      <c r="G6" s="170"/>
      <c r="H6" s="43"/>
      <c r="I6" s="150"/>
      <c r="J6" s="152"/>
      <c r="K6" s="152"/>
      <c r="L6" s="153" t="s">
        <v>153</v>
      </c>
      <c r="M6" s="152" t="s">
        <v>151</v>
      </c>
      <c r="N6" s="152" t="s">
        <v>159</v>
      </c>
      <c r="O6" s="119"/>
      <c r="P6" s="119"/>
      <c r="Q6" s="119"/>
      <c r="R6" s="119"/>
      <c r="S6" s="119"/>
      <c r="T6" s="119"/>
    </row>
    <row r="7" spans="1:20" ht="24">
      <c r="A7" s="6" t="s">
        <v>25</v>
      </c>
      <c r="B7" s="171" t="s">
        <v>173</v>
      </c>
      <c r="C7" s="171"/>
      <c r="D7" s="20" t="s">
        <v>37</v>
      </c>
      <c r="E7" s="7">
        <v>2564</v>
      </c>
      <c r="F7" s="170" t="s">
        <v>50</v>
      </c>
      <c r="G7" s="170"/>
      <c r="H7" s="43"/>
      <c r="I7" s="150"/>
      <c r="J7" s="152" t="s">
        <v>154</v>
      </c>
      <c r="K7" s="152"/>
      <c r="L7" s="153" t="s">
        <v>150</v>
      </c>
      <c r="M7" s="153" t="s">
        <v>160</v>
      </c>
      <c r="N7" s="153"/>
      <c r="O7" s="154"/>
      <c r="P7" s="119"/>
      <c r="Q7" s="119"/>
      <c r="R7" s="119"/>
      <c r="S7" s="119"/>
      <c r="T7" s="119"/>
    </row>
    <row r="8" spans="1:20" ht="24">
      <c r="A8" s="6"/>
      <c r="B8" s="34"/>
      <c r="C8" s="34"/>
      <c r="D8" s="20" t="s">
        <v>38</v>
      </c>
      <c r="E8" s="7"/>
      <c r="F8" s="175">
        <v>500</v>
      </c>
      <c r="G8" s="175"/>
      <c r="H8" s="54"/>
      <c r="I8" s="150"/>
      <c r="J8" s="152"/>
      <c r="K8" s="152"/>
      <c r="L8" s="153" t="s">
        <v>161</v>
      </c>
      <c r="M8" s="153"/>
      <c r="N8" s="153"/>
      <c r="O8" s="154"/>
      <c r="P8" s="119"/>
      <c r="Q8" s="119"/>
      <c r="R8" s="119"/>
      <c r="S8" s="119"/>
      <c r="T8" s="119"/>
    </row>
    <row r="9" spans="1:18" s="2" customFormat="1" ht="24">
      <c r="A9" s="9" t="s">
        <v>26</v>
      </c>
      <c r="B9" s="9" t="s">
        <v>27</v>
      </c>
      <c r="C9" s="9" t="s">
        <v>28</v>
      </c>
      <c r="D9" s="9" t="s">
        <v>27</v>
      </c>
      <c r="E9" s="9" t="s">
        <v>29</v>
      </c>
      <c r="F9" s="65" t="s">
        <v>10</v>
      </c>
      <c r="G9" s="66"/>
      <c r="H9" s="44"/>
      <c r="I9" s="60" t="s">
        <v>52</v>
      </c>
      <c r="J9" s="59" t="s">
        <v>51</v>
      </c>
      <c r="M9" s="41"/>
      <c r="N9" s="7"/>
      <c r="O9" s="71" t="s">
        <v>67</v>
      </c>
      <c r="P9" s="7"/>
      <c r="Q9" s="7"/>
      <c r="R9" s="7"/>
    </row>
    <row r="10" spans="1:18" ht="24">
      <c r="A10" s="10">
        <v>44378</v>
      </c>
      <c r="B10" s="12"/>
      <c r="C10" s="25">
        <v>0.3333333333333333</v>
      </c>
      <c r="D10" s="12"/>
      <c r="E10" s="25">
        <v>0.5</v>
      </c>
      <c r="F10" s="45"/>
      <c r="G10" s="96">
        <f>+HOUR(J10)</f>
        <v>4</v>
      </c>
      <c r="H10" s="67"/>
      <c r="I10" s="61">
        <f>+J10*24</f>
        <v>4</v>
      </c>
      <c r="J10" s="62">
        <f aca="true" t="shared" si="0" ref="J10:J19">+E10-C10</f>
        <v>0.16666666666666669</v>
      </c>
      <c r="M10" s="6" t="s">
        <v>64</v>
      </c>
      <c r="N10" s="8" t="s">
        <v>53</v>
      </c>
      <c r="O10" s="8" t="s">
        <v>65</v>
      </c>
      <c r="P10" s="8" t="s">
        <v>54</v>
      </c>
      <c r="Q10" s="8">
        <f>15*4</f>
        <v>60</v>
      </c>
      <c r="R10" s="8" t="s">
        <v>58</v>
      </c>
    </row>
    <row r="11" spans="1:18" ht="24">
      <c r="A11" s="10">
        <v>44379</v>
      </c>
      <c r="B11" s="11"/>
      <c r="C11" s="25">
        <v>0.5416666666666666</v>
      </c>
      <c r="D11" s="12"/>
      <c r="E11" s="25">
        <v>0.611111111111111</v>
      </c>
      <c r="F11" s="45"/>
      <c r="G11" s="96">
        <f aca="true" t="shared" si="1" ref="G11:G23">+HOUR(J11)</f>
        <v>1</v>
      </c>
      <c r="H11" s="58"/>
      <c r="I11" s="61">
        <f aca="true" t="shared" si="2" ref="I11:I19">+J11*24</f>
        <v>1.666666666666666</v>
      </c>
      <c r="J11" s="62">
        <f>+E11-C11</f>
        <v>0.06944444444444442</v>
      </c>
      <c r="N11" s="8" t="s">
        <v>56</v>
      </c>
      <c r="O11" s="8" t="s">
        <v>66</v>
      </c>
      <c r="P11" s="8" t="s">
        <v>54</v>
      </c>
      <c r="Q11" s="8">
        <v>4</v>
      </c>
      <c r="R11" s="8" t="s">
        <v>58</v>
      </c>
    </row>
    <row r="12" spans="1:18" ht="24">
      <c r="A12" s="10">
        <v>44380</v>
      </c>
      <c r="B12" s="11"/>
      <c r="C12" s="25">
        <v>0.3333333333333333</v>
      </c>
      <c r="D12" s="12"/>
      <c r="E12" s="25">
        <v>0.375</v>
      </c>
      <c r="F12" s="45"/>
      <c r="G12" s="96">
        <f t="shared" si="1"/>
        <v>1</v>
      </c>
      <c r="H12" s="58"/>
      <c r="I12" s="61">
        <f t="shared" si="2"/>
        <v>1.0000000000000004</v>
      </c>
      <c r="J12" s="62">
        <f t="shared" si="0"/>
        <v>0.041666666666666685</v>
      </c>
      <c r="N12" s="8" t="s">
        <v>59</v>
      </c>
      <c r="O12" s="8" t="s">
        <v>66</v>
      </c>
      <c r="P12" s="8" t="s">
        <v>54</v>
      </c>
      <c r="Q12" s="8">
        <v>4</v>
      </c>
      <c r="R12" s="8" t="s">
        <v>58</v>
      </c>
    </row>
    <row r="13" spans="1:18" ht="24">
      <c r="A13" s="10">
        <v>44381</v>
      </c>
      <c r="B13" s="12"/>
      <c r="C13" s="25">
        <v>0.5416666666666666</v>
      </c>
      <c r="D13" s="12"/>
      <c r="E13" s="25">
        <v>0.625</v>
      </c>
      <c r="F13" s="45"/>
      <c r="G13" s="96">
        <f t="shared" si="1"/>
        <v>2</v>
      </c>
      <c r="H13" s="58"/>
      <c r="I13" s="61">
        <f t="shared" si="2"/>
        <v>2.000000000000001</v>
      </c>
      <c r="J13" s="62">
        <f t="shared" si="0"/>
        <v>0.08333333333333337</v>
      </c>
      <c r="N13" s="6" t="s">
        <v>145</v>
      </c>
      <c r="P13" s="6" t="s">
        <v>78</v>
      </c>
      <c r="Q13" s="6">
        <f>SUBTOTAL(9,Q10:Q12)</f>
        <v>68</v>
      </c>
      <c r="R13" s="6" t="s">
        <v>58</v>
      </c>
    </row>
    <row r="14" spans="1:10" ht="24">
      <c r="A14" s="10">
        <v>44398</v>
      </c>
      <c r="B14" s="12"/>
      <c r="C14" s="25">
        <v>0.5416666666666666</v>
      </c>
      <c r="D14" s="12"/>
      <c r="E14" s="25">
        <v>0.6527777777777778</v>
      </c>
      <c r="F14" s="45" t="s">
        <v>79</v>
      </c>
      <c r="G14" s="96">
        <f t="shared" si="1"/>
        <v>2</v>
      </c>
      <c r="H14" s="58"/>
      <c r="I14" s="61">
        <f>+J14*24</f>
        <v>2.666666666666668</v>
      </c>
      <c r="J14" s="62">
        <f>+E14-C14</f>
        <v>0.11111111111111116</v>
      </c>
    </row>
    <row r="15" spans="1:18" ht="24">
      <c r="A15" s="10"/>
      <c r="B15" s="12"/>
      <c r="C15" s="25"/>
      <c r="D15" s="12"/>
      <c r="E15" s="25"/>
      <c r="F15" s="45"/>
      <c r="G15" s="96">
        <f t="shared" si="1"/>
        <v>0</v>
      </c>
      <c r="H15" s="58"/>
      <c r="I15" s="61">
        <f t="shared" si="2"/>
        <v>0</v>
      </c>
      <c r="J15" s="62">
        <f t="shared" si="0"/>
        <v>0</v>
      </c>
      <c r="M15" s="6" t="s">
        <v>55</v>
      </c>
      <c r="N15" s="8" t="s">
        <v>53</v>
      </c>
      <c r="O15" s="8" t="s">
        <v>60</v>
      </c>
      <c r="P15" s="8" t="s">
        <v>54</v>
      </c>
      <c r="Q15" s="8">
        <f>15*3</f>
        <v>45</v>
      </c>
      <c r="R15" s="8" t="s">
        <v>58</v>
      </c>
    </row>
    <row r="16" spans="1:18" ht="24">
      <c r="A16" s="10"/>
      <c r="B16" s="161" t="s">
        <v>174</v>
      </c>
      <c r="C16" s="25"/>
      <c r="D16" s="12"/>
      <c r="E16" s="25"/>
      <c r="F16" s="45"/>
      <c r="G16" s="86">
        <f t="shared" si="1"/>
        <v>0</v>
      </c>
      <c r="H16" s="58"/>
      <c r="I16" s="61">
        <f t="shared" si="2"/>
        <v>0</v>
      </c>
      <c r="J16" s="62">
        <f t="shared" si="0"/>
        <v>0</v>
      </c>
      <c r="N16" s="8" t="s">
        <v>56</v>
      </c>
      <c r="O16" s="8" t="s">
        <v>57</v>
      </c>
      <c r="P16" s="8" t="s">
        <v>54</v>
      </c>
      <c r="Q16" s="8">
        <v>3</v>
      </c>
      <c r="R16" s="8" t="s">
        <v>58</v>
      </c>
    </row>
    <row r="17" spans="1:18" ht="24">
      <c r="A17" s="10"/>
      <c r="B17" s="161" t="s">
        <v>175</v>
      </c>
      <c r="C17" s="25"/>
      <c r="D17" s="12"/>
      <c r="E17" s="25"/>
      <c r="F17" s="45"/>
      <c r="G17" s="86">
        <f t="shared" si="1"/>
        <v>0</v>
      </c>
      <c r="H17" s="58"/>
      <c r="I17" s="61">
        <f t="shared" si="2"/>
        <v>0</v>
      </c>
      <c r="J17" s="62">
        <f t="shared" si="0"/>
        <v>0</v>
      </c>
      <c r="N17" s="8" t="s">
        <v>59</v>
      </c>
      <c r="O17" s="8" t="s">
        <v>57</v>
      </c>
      <c r="P17" s="8" t="s">
        <v>54</v>
      </c>
      <c r="Q17" s="8">
        <v>3</v>
      </c>
      <c r="R17" s="8" t="s">
        <v>58</v>
      </c>
    </row>
    <row r="18" spans="1:18" ht="24">
      <c r="A18" s="161"/>
      <c r="B18" s="161" t="s">
        <v>176</v>
      </c>
      <c r="C18" s="25"/>
      <c r="D18" s="12"/>
      <c r="E18" s="25"/>
      <c r="F18" s="45"/>
      <c r="G18" s="86">
        <f t="shared" si="1"/>
        <v>0</v>
      </c>
      <c r="H18" s="55"/>
      <c r="I18" s="61">
        <f t="shared" si="2"/>
        <v>0</v>
      </c>
      <c r="J18" s="62">
        <f t="shared" si="0"/>
        <v>0</v>
      </c>
      <c r="N18" s="6" t="s">
        <v>146</v>
      </c>
      <c r="P18" s="6" t="s">
        <v>78</v>
      </c>
      <c r="Q18" s="6">
        <f>SUBTOTAL(9,Q15:Q17)</f>
        <v>51</v>
      </c>
      <c r="R18" s="6" t="s">
        <v>58</v>
      </c>
    </row>
    <row r="19" spans="1:10" ht="24">
      <c r="A19" s="162"/>
      <c r="B19" s="12" t="s">
        <v>177</v>
      </c>
      <c r="C19" s="25"/>
      <c r="D19" s="12"/>
      <c r="E19" s="25"/>
      <c r="F19" s="45"/>
      <c r="G19" s="86">
        <f t="shared" si="1"/>
        <v>0</v>
      </c>
      <c r="H19" s="47"/>
      <c r="I19" s="61">
        <f t="shared" si="2"/>
        <v>0</v>
      </c>
      <c r="J19" s="62">
        <f t="shared" si="0"/>
        <v>0</v>
      </c>
    </row>
    <row r="20" spans="1:18" ht="24">
      <c r="A20" s="10"/>
      <c r="B20" s="51"/>
      <c r="C20" s="25"/>
      <c r="D20" s="12"/>
      <c r="E20" s="25"/>
      <c r="F20" s="45"/>
      <c r="G20" s="86">
        <f t="shared" si="1"/>
        <v>0</v>
      </c>
      <c r="H20" s="47"/>
      <c r="I20" s="63"/>
      <c r="J20" s="63"/>
      <c r="M20" s="6" t="s">
        <v>61</v>
      </c>
      <c r="N20" s="8" t="s">
        <v>53</v>
      </c>
      <c r="O20" s="8" t="s">
        <v>62</v>
      </c>
      <c r="P20" s="8" t="s">
        <v>54</v>
      </c>
      <c r="Q20" s="8">
        <f>15*2</f>
        <v>30</v>
      </c>
      <c r="R20" s="8" t="s">
        <v>58</v>
      </c>
    </row>
    <row r="21" spans="1:18" ht="24">
      <c r="A21" s="10"/>
      <c r="B21" s="52"/>
      <c r="C21" s="25"/>
      <c r="D21" s="12"/>
      <c r="E21" s="25"/>
      <c r="F21" s="45"/>
      <c r="G21" s="86">
        <f t="shared" si="1"/>
        <v>0</v>
      </c>
      <c r="H21" s="47"/>
      <c r="I21" s="63"/>
      <c r="J21" s="63"/>
      <c r="N21" s="8" t="s">
        <v>56</v>
      </c>
      <c r="O21" s="8" t="s">
        <v>63</v>
      </c>
      <c r="P21" s="8" t="s">
        <v>54</v>
      </c>
      <c r="Q21" s="8">
        <v>2</v>
      </c>
      <c r="R21" s="8" t="s">
        <v>58</v>
      </c>
    </row>
    <row r="22" spans="1:18" ht="24">
      <c r="A22" s="10"/>
      <c r="B22" s="51"/>
      <c r="C22" s="25"/>
      <c r="D22" s="53"/>
      <c r="E22" s="25"/>
      <c r="F22" s="45"/>
      <c r="G22" s="86">
        <f t="shared" si="1"/>
        <v>0</v>
      </c>
      <c r="H22" s="47"/>
      <c r="I22" s="63"/>
      <c r="J22" s="63"/>
      <c r="N22" s="8" t="s">
        <v>59</v>
      </c>
      <c r="O22" s="8" t="s">
        <v>63</v>
      </c>
      <c r="P22" s="8" t="s">
        <v>54</v>
      </c>
      <c r="Q22" s="8">
        <v>2</v>
      </c>
      <c r="R22" s="8" t="s">
        <v>58</v>
      </c>
    </row>
    <row r="23" spans="1:18" ht="24">
      <c r="A23" s="10"/>
      <c r="B23" s="12"/>
      <c r="C23" s="25"/>
      <c r="D23" s="12"/>
      <c r="E23" s="25"/>
      <c r="F23" s="45"/>
      <c r="G23" s="86">
        <f t="shared" si="1"/>
        <v>0</v>
      </c>
      <c r="H23" s="47"/>
      <c r="I23" s="63"/>
      <c r="J23" s="63"/>
      <c r="N23" s="6" t="s">
        <v>147</v>
      </c>
      <c r="P23" s="6" t="s">
        <v>78</v>
      </c>
      <c r="Q23" s="6">
        <f>SUBTOTAL(9,Q20:Q22)</f>
        <v>34</v>
      </c>
      <c r="R23" s="6" t="s">
        <v>58</v>
      </c>
    </row>
    <row r="24" spans="1:18" ht="24">
      <c r="A24" s="13"/>
      <c r="B24" s="12"/>
      <c r="C24" s="25"/>
      <c r="D24" s="12"/>
      <c r="E24" s="25"/>
      <c r="F24" s="46"/>
      <c r="G24" s="103">
        <f>SUBTOTAL(9,G10:G23)</f>
        <v>10</v>
      </c>
      <c r="H24" s="97"/>
      <c r="I24" s="64"/>
      <c r="J24" s="64"/>
      <c r="M24" s="72"/>
      <c r="N24" s="30"/>
      <c r="O24" s="30"/>
      <c r="P24" s="30"/>
      <c r="Q24" s="30"/>
      <c r="R24" s="30"/>
    </row>
    <row r="25" spans="1:18" ht="24">
      <c r="A25" s="14"/>
      <c r="B25" s="14"/>
      <c r="C25" s="14"/>
      <c r="D25" s="14"/>
      <c r="E25" s="177" t="s">
        <v>148</v>
      </c>
      <c r="F25" s="177"/>
      <c r="G25" s="104">
        <f>+H4</f>
        <v>45</v>
      </c>
      <c r="H25" s="68"/>
      <c r="I25" s="35"/>
      <c r="J25" s="35"/>
      <c r="M25" s="72"/>
      <c r="N25" s="30"/>
      <c r="O25" s="30"/>
      <c r="P25" s="30"/>
      <c r="Q25" s="30"/>
      <c r="R25" s="30"/>
    </row>
    <row r="26" spans="1:18" ht="24">
      <c r="A26" s="8" t="s">
        <v>30</v>
      </c>
      <c r="B26" s="8"/>
      <c r="C26" s="14"/>
      <c r="D26" s="14"/>
      <c r="E26" s="14"/>
      <c r="F26" s="83" t="s">
        <v>70</v>
      </c>
      <c r="G26" s="105"/>
      <c r="H26" s="68"/>
      <c r="I26" s="35"/>
      <c r="J26" s="35"/>
      <c r="M26" s="72"/>
      <c r="N26" s="30"/>
      <c r="O26" s="30"/>
      <c r="P26" s="30"/>
      <c r="Q26" s="30"/>
      <c r="R26" s="30"/>
    </row>
    <row r="27" spans="1:18" ht="24">
      <c r="A27" s="172" t="s">
        <v>45</v>
      </c>
      <c r="B27" s="172"/>
      <c r="C27" s="14"/>
      <c r="D27" s="14"/>
      <c r="E27" s="14"/>
      <c r="F27" s="83" t="s">
        <v>71</v>
      </c>
      <c r="G27" s="105"/>
      <c r="H27" s="68"/>
      <c r="I27" s="35"/>
      <c r="J27" s="35"/>
      <c r="M27" s="41"/>
      <c r="N27" s="7"/>
      <c r="O27" s="71" t="s">
        <v>68</v>
      </c>
      <c r="P27" s="7"/>
      <c r="Q27" s="7"/>
      <c r="R27" s="7"/>
    </row>
    <row r="28" spans="1:18" ht="24">
      <c r="A28" s="173" t="s">
        <v>46</v>
      </c>
      <c r="B28" s="173"/>
      <c r="C28" s="14"/>
      <c r="D28" s="14"/>
      <c r="E28" s="14"/>
      <c r="F28" s="83" t="s">
        <v>72</v>
      </c>
      <c r="G28" s="105"/>
      <c r="H28" s="68"/>
      <c r="I28" s="35"/>
      <c r="J28" s="35"/>
      <c r="M28" s="6" t="s">
        <v>139</v>
      </c>
      <c r="N28" s="8" t="s">
        <v>53</v>
      </c>
      <c r="O28" s="8" t="s">
        <v>142</v>
      </c>
      <c r="P28" s="8" t="s">
        <v>54</v>
      </c>
      <c r="Q28" s="8">
        <f>15*1</f>
        <v>15</v>
      </c>
      <c r="R28" s="8" t="s">
        <v>58</v>
      </c>
    </row>
    <row r="29" spans="1:18" ht="24">
      <c r="A29" s="14"/>
      <c r="B29" s="14"/>
      <c r="C29" s="14"/>
      <c r="D29" s="14"/>
      <c r="E29" s="14"/>
      <c r="F29" s="83" t="s">
        <v>73</v>
      </c>
      <c r="G29" s="105"/>
      <c r="H29" s="68"/>
      <c r="I29" s="35"/>
      <c r="J29" s="35"/>
      <c r="O29" s="8" t="s">
        <v>143</v>
      </c>
      <c r="P29" s="8" t="s">
        <v>54</v>
      </c>
      <c r="Q29" s="8">
        <f>15*2</f>
        <v>30</v>
      </c>
      <c r="R29" s="8" t="s">
        <v>58</v>
      </c>
    </row>
    <row r="30" spans="1:18" ht="24">
      <c r="A30" s="8"/>
      <c r="B30" s="8"/>
      <c r="C30" s="8"/>
      <c r="D30" s="8"/>
      <c r="E30" s="8"/>
      <c r="F30" s="74" t="s">
        <v>74</v>
      </c>
      <c r="G30" s="106">
        <f>+G25-G26-G27-G28-G29</f>
        <v>45</v>
      </c>
      <c r="H30" s="100"/>
      <c r="I30" s="7"/>
      <c r="J30" s="7"/>
      <c r="N30" s="8" t="s">
        <v>56</v>
      </c>
      <c r="O30" s="8" t="s">
        <v>63</v>
      </c>
      <c r="P30" s="8" t="s">
        <v>54</v>
      </c>
      <c r="Q30" s="8">
        <v>2</v>
      </c>
      <c r="R30" s="8" t="s">
        <v>58</v>
      </c>
    </row>
    <row r="31" spans="1:18" ht="24">
      <c r="A31" s="174"/>
      <c r="B31" s="174"/>
      <c r="C31" s="174"/>
      <c r="D31" s="174"/>
      <c r="E31" s="174"/>
      <c r="F31" s="70" t="s">
        <v>79</v>
      </c>
      <c r="G31" s="107">
        <v>2</v>
      </c>
      <c r="H31" s="100"/>
      <c r="I31" s="7"/>
      <c r="J31" s="7"/>
      <c r="N31" s="8" t="s">
        <v>59</v>
      </c>
      <c r="O31" s="8" t="s">
        <v>63</v>
      </c>
      <c r="P31" s="8" t="s">
        <v>54</v>
      </c>
      <c r="Q31" s="8">
        <v>2</v>
      </c>
      <c r="R31" s="8" t="s">
        <v>58</v>
      </c>
    </row>
    <row r="32" spans="1:18" ht="24">
      <c r="A32" s="8"/>
      <c r="B32" s="8"/>
      <c r="C32" s="8"/>
      <c r="D32" s="169"/>
      <c r="E32" s="169"/>
      <c r="F32" s="70" t="s">
        <v>75</v>
      </c>
      <c r="G32" s="107"/>
      <c r="H32" s="100"/>
      <c r="I32" s="7"/>
      <c r="J32" s="7"/>
      <c r="N32" s="6" t="s">
        <v>147</v>
      </c>
      <c r="P32" s="6" t="s">
        <v>141</v>
      </c>
      <c r="Q32" s="6">
        <v>49</v>
      </c>
      <c r="R32" s="6" t="s">
        <v>58</v>
      </c>
    </row>
    <row r="33" spans="1:8" ht="24">
      <c r="A33" s="174" t="s">
        <v>77</v>
      </c>
      <c r="B33" s="174"/>
      <c r="C33" s="174"/>
      <c r="D33" s="174"/>
      <c r="E33" s="174"/>
      <c r="F33" s="84" t="s">
        <v>76</v>
      </c>
      <c r="G33" s="108">
        <f>+G25+G31+G32</f>
        <v>47</v>
      </c>
      <c r="H33" s="102"/>
    </row>
    <row r="34" spans="13:18" ht="24">
      <c r="M34" s="6" t="s">
        <v>140</v>
      </c>
      <c r="N34" s="8" t="s">
        <v>53</v>
      </c>
      <c r="O34" s="8" t="s">
        <v>144</v>
      </c>
      <c r="P34" s="8" t="s">
        <v>54</v>
      </c>
      <c r="Q34" s="8">
        <v>30</v>
      </c>
      <c r="R34" s="8" t="s">
        <v>58</v>
      </c>
    </row>
    <row r="35" spans="15:18" ht="24">
      <c r="O35" s="8" t="s">
        <v>143</v>
      </c>
      <c r="P35" s="8" t="s">
        <v>54</v>
      </c>
      <c r="Q35" s="8">
        <v>30</v>
      </c>
      <c r="R35" s="8" t="s">
        <v>58</v>
      </c>
    </row>
    <row r="36" spans="1:18" ht="24">
      <c r="A36" s="179" t="s">
        <v>103</v>
      </c>
      <c r="B36" s="179"/>
      <c r="C36" s="179"/>
      <c r="D36" s="179"/>
      <c r="E36" s="179"/>
      <c r="F36" s="179"/>
      <c r="G36" s="179"/>
      <c r="H36" s="179"/>
      <c r="N36" s="8" t="s">
        <v>56</v>
      </c>
      <c r="O36" s="8" t="s">
        <v>57</v>
      </c>
      <c r="P36" s="8" t="s">
        <v>54</v>
      </c>
      <c r="Q36" s="8">
        <v>3</v>
      </c>
      <c r="R36" s="8" t="s">
        <v>58</v>
      </c>
    </row>
    <row r="37" spans="1:18" ht="24">
      <c r="A37" s="180" t="s">
        <v>104</v>
      </c>
      <c r="B37" s="180"/>
      <c r="C37" s="180"/>
      <c r="D37" s="180"/>
      <c r="E37" s="180"/>
      <c r="F37" s="180"/>
      <c r="G37" s="180"/>
      <c r="H37" s="180"/>
      <c r="N37" s="8" t="s">
        <v>59</v>
      </c>
      <c r="O37" s="8" t="s">
        <v>57</v>
      </c>
      <c r="P37" s="8" t="s">
        <v>54</v>
      </c>
      <c r="Q37" s="8">
        <v>3</v>
      </c>
      <c r="R37" s="8" t="s">
        <v>58</v>
      </c>
    </row>
    <row r="38" spans="1:18" ht="24">
      <c r="A38" s="176"/>
      <c r="B38" s="176"/>
      <c r="C38" s="176"/>
      <c r="D38" s="176"/>
      <c r="E38" s="176"/>
      <c r="F38" s="176"/>
      <c r="G38" s="176"/>
      <c r="H38" s="176"/>
      <c r="N38" s="6" t="s">
        <v>146</v>
      </c>
      <c r="P38" s="6" t="s">
        <v>141</v>
      </c>
      <c r="Q38" s="6">
        <v>66</v>
      </c>
      <c r="R38" s="6" t="s">
        <v>58</v>
      </c>
    </row>
    <row r="39" spans="1:18" ht="24">
      <c r="A39" s="120"/>
      <c r="M39" s="72"/>
      <c r="N39" s="30"/>
      <c r="O39" s="30"/>
      <c r="P39" s="30"/>
      <c r="Q39" s="30"/>
      <c r="R39" s="30"/>
    </row>
    <row r="40" spans="13:18" ht="24">
      <c r="M40" s="72"/>
      <c r="N40" s="30"/>
      <c r="O40" s="30"/>
      <c r="P40" s="30"/>
      <c r="Q40" s="30"/>
      <c r="R40" s="30"/>
    </row>
    <row r="41" spans="13:18" ht="24">
      <c r="M41" s="72"/>
      <c r="N41" s="72"/>
      <c r="O41" s="30"/>
      <c r="P41" s="30"/>
      <c r="Q41" s="30"/>
      <c r="R41" s="30"/>
    </row>
  </sheetData>
  <sheetProtection/>
  <autoFilter ref="A9:R22"/>
  <mergeCells count="19">
    <mergeCell ref="A38:H38"/>
    <mergeCell ref="E25:F25"/>
    <mergeCell ref="F6:G6"/>
    <mergeCell ref="F7:G7"/>
    <mergeCell ref="B5:C5"/>
    <mergeCell ref="A36:H36"/>
    <mergeCell ref="A37:H37"/>
    <mergeCell ref="A33:E33"/>
    <mergeCell ref="D5:G5"/>
    <mergeCell ref="A1:G1"/>
    <mergeCell ref="A2:G2"/>
    <mergeCell ref="A3:G3"/>
    <mergeCell ref="D32:E32"/>
    <mergeCell ref="B6:C6"/>
    <mergeCell ref="B7:C7"/>
    <mergeCell ref="A27:B27"/>
    <mergeCell ref="A28:B28"/>
    <mergeCell ref="A31:E31"/>
    <mergeCell ref="F8:G8"/>
  </mergeCells>
  <printOptions/>
  <pageMargins left="0.5" right="0.1" top="0.5" bottom="0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zoomScalePageLayoutView="0" workbookViewId="0" topLeftCell="A1">
      <selection activeCell="D5" sqref="D5:G5"/>
    </sheetView>
  </sheetViews>
  <sheetFormatPr defaultColWidth="9.140625" defaultRowHeight="12.75"/>
  <cols>
    <col min="1" max="1" width="14.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5.28125" style="2" customWidth="1"/>
    <col min="7" max="7" width="6.00390625" style="2" customWidth="1"/>
    <col min="8" max="8" width="4.7109375" style="2" customWidth="1"/>
    <col min="9" max="9" width="11.140625" style="2" customWidth="1"/>
    <col min="10" max="10" width="9.28125" style="2" customWidth="1"/>
    <col min="11" max="12" width="9.140625" style="1" customWidth="1"/>
    <col min="13" max="13" width="28.7109375" style="6" customWidth="1"/>
    <col min="14" max="14" width="36.421875" style="8" customWidth="1"/>
    <col min="15" max="15" width="42.140625" style="8" customWidth="1"/>
    <col min="16" max="18" width="9.140625" style="8" customWidth="1"/>
    <col min="19" max="16384" width="9.140625" style="1" customWidth="1"/>
  </cols>
  <sheetData>
    <row r="1" spans="1:10" ht="24">
      <c r="A1" s="167" t="s">
        <v>21</v>
      </c>
      <c r="B1" s="167"/>
      <c r="C1" s="167"/>
      <c r="D1" s="167"/>
      <c r="E1" s="167"/>
      <c r="F1" s="167"/>
      <c r="G1" s="167"/>
      <c r="H1" s="41"/>
      <c r="I1" s="41"/>
      <c r="J1" s="41"/>
    </row>
    <row r="2" spans="1:10" ht="23.25" customHeight="1">
      <c r="A2" s="167" t="s">
        <v>47</v>
      </c>
      <c r="B2" s="167"/>
      <c r="C2" s="167"/>
      <c r="D2" s="167"/>
      <c r="E2" s="167"/>
      <c r="F2" s="167"/>
      <c r="G2" s="167"/>
      <c r="H2" s="41"/>
      <c r="I2" s="41"/>
      <c r="J2" s="41"/>
    </row>
    <row r="3" spans="1:10" ht="24.75" customHeight="1">
      <c r="A3" s="168" t="s">
        <v>0</v>
      </c>
      <c r="B3" s="168"/>
      <c r="C3" s="168"/>
      <c r="D3" s="168"/>
      <c r="E3" s="168"/>
      <c r="F3" s="168"/>
      <c r="G3" s="168"/>
      <c r="H3" s="89">
        <v>15</v>
      </c>
      <c r="I3" s="42"/>
      <c r="J3" s="42"/>
    </row>
    <row r="4" spans="1:14" ht="44.25" customHeight="1">
      <c r="A4" s="4" t="s">
        <v>22</v>
      </c>
      <c r="B4" s="36"/>
      <c r="C4" s="5" t="s">
        <v>23</v>
      </c>
      <c r="D4" s="37"/>
      <c r="E4" s="4" t="s">
        <v>7</v>
      </c>
      <c r="F4" s="75"/>
      <c r="G4" s="159"/>
      <c r="H4" s="92">
        <f>+G4*H3</f>
        <v>0</v>
      </c>
      <c r="I4" s="149" t="s">
        <v>157</v>
      </c>
      <c r="J4" s="149"/>
      <c r="K4" s="150"/>
      <c r="L4" s="151"/>
      <c r="M4" s="150"/>
      <c r="N4" s="150"/>
    </row>
    <row r="5" spans="1:14" ht="24">
      <c r="A5" s="6" t="s">
        <v>24</v>
      </c>
      <c r="B5" s="178"/>
      <c r="C5" s="178"/>
      <c r="D5" s="182"/>
      <c r="E5" s="182"/>
      <c r="F5" s="182"/>
      <c r="G5" s="182"/>
      <c r="H5" s="49"/>
      <c r="I5" s="150"/>
      <c r="J5" s="152" t="s">
        <v>149</v>
      </c>
      <c r="K5" s="152"/>
      <c r="L5" s="153" t="s">
        <v>150</v>
      </c>
      <c r="M5" s="152" t="s">
        <v>151</v>
      </c>
      <c r="N5" s="152" t="s">
        <v>158</v>
      </c>
    </row>
    <row r="6" spans="1:14" ht="24">
      <c r="A6" s="50" t="s">
        <v>48</v>
      </c>
      <c r="B6" s="170"/>
      <c r="C6" s="170"/>
      <c r="D6" s="20" t="s">
        <v>36</v>
      </c>
      <c r="E6" s="26"/>
      <c r="F6" s="170" t="s">
        <v>49</v>
      </c>
      <c r="G6" s="170"/>
      <c r="H6" s="43"/>
      <c r="I6" s="150"/>
      <c r="J6" s="152"/>
      <c r="K6" s="152"/>
      <c r="L6" s="153" t="s">
        <v>153</v>
      </c>
      <c r="M6" s="152" t="s">
        <v>151</v>
      </c>
      <c r="N6" s="152" t="s">
        <v>159</v>
      </c>
    </row>
    <row r="7" spans="1:14" ht="24">
      <c r="A7" s="6" t="s">
        <v>25</v>
      </c>
      <c r="B7" s="171"/>
      <c r="C7" s="171"/>
      <c r="D7" s="20" t="s">
        <v>37</v>
      </c>
      <c r="E7" s="7"/>
      <c r="F7" s="170" t="s">
        <v>50</v>
      </c>
      <c r="G7" s="170"/>
      <c r="H7" s="43"/>
      <c r="I7" s="150"/>
      <c r="J7" s="152" t="s">
        <v>154</v>
      </c>
      <c r="K7" s="152"/>
      <c r="L7" s="153" t="s">
        <v>150</v>
      </c>
      <c r="M7" s="153" t="s">
        <v>160</v>
      </c>
      <c r="N7" s="153"/>
    </row>
    <row r="8" spans="1:14" ht="24">
      <c r="A8" s="6"/>
      <c r="B8" s="34"/>
      <c r="C8" s="34"/>
      <c r="D8" s="20" t="s">
        <v>38</v>
      </c>
      <c r="E8" s="7"/>
      <c r="F8" s="175"/>
      <c r="G8" s="175"/>
      <c r="H8" s="54"/>
      <c r="I8" s="150"/>
      <c r="J8" s="152"/>
      <c r="K8" s="152"/>
      <c r="L8" s="153" t="s">
        <v>161</v>
      </c>
      <c r="M8" s="153"/>
      <c r="N8" s="153"/>
    </row>
    <row r="9" spans="1:18" s="2" customFormat="1" ht="24">
      <c r="A9" s="9" t="s">
        <v>26</v>
      </c>
      <c r="B9" s="9" t="s">
        <v>27</v>
      </c>
      <c r="C9" s="9" t="s">
        <v>28</v>
      </c>
      <c r="D9" s="9" t="s">
        <v>27</v>
      </c>
      <c r="E9" s="9" t="s">
        <v>29</v>
      </c>
      <c r="F9" s="65" t="s">
        <v>10</v>
      </c>
      <c r="G9" s="66"/>
      <c r="H9" s="44"/>
      <c r="I9" s="60" t="s">
        <v>52</v>
      </c>
      <c r="J9" s="59" t="s">
        <v>51</v>
      </c>
      <c r="M9" s="41"/>
      <c r="N9" s="7"/>
      <c r="O9" s="71" t="s">
        <v>67</v>
      </c>
      <c r="P9" s="7"/>
      <c r="Q9" s="7"/>
      <c r="R9" s="7"/>
    </row>
    <row r="10" spans="1:18" ht="24">
      <c r="A10" s="10"/>
      <c r="B10" s="12"/>
      <c r="C10" s="25"/>
      <c r="D10" s="12"/>
      <c r="E10" s="25"/>
      <c r="F10" s="45"/>
      <c r="G10" s="96">
        <f>+HOUR(J10)</f>
        <v>0</v>
      </c>
      <c r="H10" s="67"/>
      <c r="I10" s="61">
        <f>+J10*24</f>
        <v>0</v>
      </c>
      <c r="J10" s="62">
        <f aca="true" t="shared" si="0" ref="J10:J19">+E10-C10</f>
        <v>0</v>
      </c>
      <c r="M10" s="6" t="s">
        <v>64</v>
      </c>
      <c r="N10" s="8" t="s">
        <v>53</v>
      </c>
      <c r="O10" s="8" t="s">
        <v>65</v>
      </c>
      <c r="P10" s="8" t="s">
        <v>54</v>
      </c>
      <c r="Q10" s="8">
        <f>15*4</f>
        <v>60</v>
      </c>
      <c r="R10" s="8" t="s">
        <v>58</v>
      </c>
    </row>
    <row r="11" spans="1:18" ht="24">
      <c r="A11" s="10"/>
      <c r="B11" s="11"/>
      <c r="C11" s="25"/>
      <c r="D11" s="12"/>
      <c r="E11" s="25"/>
      <c r="F11" s="45"/>
      <c r="G11" s="96">
        <f aca="true" t="shared" si="1" ref="G11:G23">+HOUR(J11)</f>
        <v>0</v>
      </c>
      <c r="H11" s="58"/>
      <c r="I11" s="61">
        <f aca="true" t="shared" si="2" ref="I11:I19">+J11*24</f>
        <v>0</v>
      </c>
      <c r="J11" s="62">
        <f t="shared" si="0"/>
        <v>0</v>
      </c>
      <c r="N11" s="8" t="s">
        <v>56</v>
      </c>
      <c r="O11" s="8" t="s">
        <v>66</v>
      </c>
      <c r="P11" s="8" t="s">
        <v>54</v>
      </c>
      <c r="Q11" s="8">
        <v>4</v>
      </c>
      <c r="R11" s="8" t="s">
        <v>58</v>
      </c>
    </row>
    <row r="12" spans="1:18" ht="24">
      <c r="A12" s="10"/>
      <c r="B12" s="11"/>
      <c r="C12" s="25"/>
      <c r="D12" s="12"/>
      <c r="E12" s="25"/>
      <c r="F12" s="45"/>
      <c r="G12" s="96">
        <f t="shared" si="1"/>
        <v>0</v>
      </c>
      <c r="H12" s="58"/>
      <c r="I12" s="61">
        <f t="shared" si="2"/>
        <v>0</v>
      </c>
      <c r="J12" s="62">
        <f t="shared" si="0"/>
        <v>0</v>
      </c>
      <c r="N12" s="8" t="s">
        <v>59</v>
      </c>
      <c r="O12" s="8" t="s">
        <v>66</v>
      </c>
      <c r="P12" s="8" t="s">
        <v>54</v>
      </c>
      <c r="Q12" s="8">
        <v>4</v>
      </c>
      <c r="R12" s="8" t="s">
        <v>58</v>
      </c>
    </row>
    <row r="13" spans="1:18" ht="24">
      <c r="A13" s="10"/>
      <c r="B13" s="12"/>
      <c r="C13" s="25"/>
      <c r="D13" s="12"/>
      <c r="E13" s="25"/>
      <c r="F13" s="45"/>
      <c r="G13" s="96">
        <f t="shared" si="1"/>
        <v>0</v>
      </c>
      <c r="H13" s="58"/>
      <c r="I13" s="61">
        <f t="shared" si="2"/>
        <v>0</v>
      </c>
      <c r="J13" s="62">
        <f t="shared" si="0"/>
        <v>0</v>
      </c>
      <c r="N13" s="6" t="s">
        <v>145</v>
      </c>
      <c r="P13" s="6" t="s">
        <v>78</v>
      </c>
      <c r="Q13" s="6">
        <f>SUBTOTAL(9,Q10:Q12)</f>
        <v>68</v>
      </c>
      <c r="R13" s="6" t="s">
        <v>58</v>
      </c>
    </row>
    <row r="14" spans="1:10" ht="24">
      <c r="A14" s="10"/>
      <c r="B14" s="12"/>
      <c r="C14" s="25"/>
      <c r="D14" s="12"/>
      <c r="E14" s="25"/>
      <c r="F14" s="45"/>
      <c r="G14" s="96">
        <f t="shared" si="1"/>
        <v>0</v>
      </c>
      <c r="H14" s="58"/>
      <c r="I14" s="61">
        <f t="shared" si="2"/>
        <v>0</v>
      </c>
      <c r="J14" s="62">
        <f t="shared" si="0"/>
        <v>0</v>
      </c>
    </row>
    <row r="15" spans="1:18" ht="24">
      <c r="A15" s="10"/>
      <c r="B15" s="12"/>
      <c r="C15" s="25"/>
      <c r="D15" s="12"/>
      <c r="E15" s="25"/>
      <c r="F15" s="45"/>
      <c r="G15" s="96">
        <f t="shared" si="1"/>
        <v>0</v>
      </c>
      <c r="H15" s="58"/>
      <c r="I15" s="61">
        <f t="shared" si="2"/>
        <v>0</v>
      </c>
      <c r="J15" s="62">
        <f t="shared" si="0"/>
        <v>0</v>
      </c>
      <c r="M15" s="6" t="s">
        <v>55</v>
      </c>
      <c r="N15" s="8" t="s">
        <v>53</v>
      </c>
      <c r="O15" s="8" t="s">
        <v>60</v>
      </c>
      <c r="P15" s="8" t="s">
        <v>54</v>
      </c>
      <c r="Q15" s="8">
        <f>15*3</f>
        <v>45</v>
      </c>
      <c r="R15" s="8" t="s">
        <v>58</v>
      </c>
    </row>
    <row r="16" spans="1:18" ht="24">
      <c r="A16" s="10"/>
      <c r="B16" s="12"/>
      <c r="C16" s="25"/>
      <c r="D16" s="12"/>
      <c r="E16" s="25"/>
      <c r="F16" s="45"/>
      <c r="G16" s="96">
        <f t="shared" si="1"/>
        <v>0</v>
      </c>
      <c r="H16" s="58"/>
      <c r="I16" s="61">
        <f t="shared" si="2"/>
        <v>0</v>
      </c>
      <c r="J16" s="62">
        <f t="shared" si="0"/>
        <v>0</v>
      </c>
      <c r="N16" s="8" t="s">
        <v>56</v>
      </c>
      <c r="O16" s="8" t="s">
        <v>57</v>
      </c>
      <c r="P16" s="8" t="s">
        <v>54</v>
      </c>
      <c r="Q16" s="8">
        <v>3</v>
      </c>
      <c r="R16" s="8" t="s">
        <v>58</v>
      </c>
    </row>
    <row r="17" spans="1:18" ht="24">
      <c r="A17" s="10"/>
      <c r="B17" s="12"/>
      <c r="C17" s="25"/>
      <c r="D17" s="12"/>
      <c r="E17" s="25"/>
      <c r="F17" s="45"/>
      <c r="G17" s="96">
        <f t="shared" si="1"/>
        <v>0</v>
      </c>
      <c r="H17" s="58"/>
      <c r="I17" s="61">
        <f t="shared" si="2"/>
        <v>0</v>
      </c>
      <c r="J17" s="62">
        <f t="shared" si="0"/>
        <v>0</v>
      </c>
      <c r="N17" s="8" t="s">
        <v>59</v>
      </c>
      <c r="O17" s="8" t="s">
        <v>57</v>
      </c>
      <c r="P17" s="8" t="s">
        <v>54</v>
      </c>
      <c r="Q17" s="8">
        <v>3</v>
      </c>
      <c r="R17" s="8" t="s">
        <v>58</v>
      </c>
    </row>
    <row r="18" spans="1:18" ht="24">
      <c r="A18" s="10"/>
      <c r="B18" s="12"/>
      <c r="C18" s="25"/>
      <c r="D18" s="12"/>
      <c r="E18" s="25"/>
      <c r="F18" s="45"/>
      <c r="G18" s="96">
        <f t="shared" si="1"/>
        <v>0</v>
      </c>
      <c r="H18" s="55"/>
      <c r="I18" s="61">
        <f t="shared" si="2"/>
        <v>0</v>
      </c>
      <c r="J18" s="62">
        <f t="shared" si="0"/>
        <v>0</v>
      </c>
      <c r="N18" s="6" t="s">
        <v>146</v>
      </c>
      <c r="P18" s="6" t="s">
        <v>78</v>
      </c>
      <c r="Q18" s="6">
        <f>SUBTOTAL(9,Q15:Q17)</f>
        <v>51</v>
      </c>
      <c r="R18" s="6" t="s">
        <v>58</v>
      </c>
    </row>
    <row r="19" spans="1:10" ht="24">
      <c r="A19" s="10"/>
      <c r="B19" s="12"/>
      <c r="C19" s="25"/>
      <c r="D19" s="12"/>
      <c r="E19" s="25"/>
      <c r="F19" s="45"/>
      <c r="G19" s="96">
        <f t="shared" si="1"/>
        <v>0</v>
      </c>
      <c r="H19" s="47"/>
      <c r="I19" s="61">
        <f t="shared" si="2"/>
        <v>0</v>
      </c>
      <c r="J19" s="62">
        <f t="shared" si="0"/>
        <v>0</v>
      </c>
    </row>
    <row r="20" spans="1:18" ht="24">
      <c r="A20" s="10"/>
      <c r="B20" s="51"/>
      <c r="C20" s="25"/>
      <c r="D20" s="12"/>
      <c r="E20" s="25"/>
      <c r="F20" s="45"/>
      <c r="G20" s="96">
        <f t="shared" si="1"/>
        <v>0</v>
      </c>
      <c r="H20" s="47"/>
      <c r="I20" s="63"/>
      <c r="J20" s="63"/>
      <c r="M20" s="6" t="s">
        <v>61</v>
      </c>
      <c r="N20" s="8" t="s">
        <v>53</v>
      </c>
      <c r="O20" s="8" t="s">
        <v>62</v>
      </c>
      <c r="P20" s="8" t="s">
        <v>54</v>
      </c>
      <c r="Q20" s="8">
        <f>15*2</f>
        <v>30</v>
      </c>
      <c r="R20" s="8" t="s">
        <v>58</v>
      </c>
    </row>
    <row r="21" spans="1:18" ht="24">
      <c r="A21" s="10"/>
      <c r="B21" s="52"/>
      <c r="C21" s="25"/>
      <c r="D21" s="12"/>
      <c r="E21" s="25"/>
      <c r="F21" s="45"/>
      <c r="G21" s="96">
        <f t="shared" si="1"/>
        <v>0</v>
      </c>
      <c r="H21" s="47"/>
      <c r="I21" s="63"/>
      <c r="J21" s="63"/>
      <c r="N21" s="8" t="s">
        <v>56</v>
      </c>
      <c r="O21" s="8" t="s">
        <v>63</v>
      </c>
      <c r="P21" s="8" t="s">
        <v>54</v>
      </c>
      <c r="Q21" s="8">
        <v>2</v>
      </c>
      <c r="R21" s="8" t="s">
        <v>58</v>
      </c>
    </row>
    <row r="22" spans="1:18" ht="24">
      <c r="A22" s="10"/>
      <c r="B22" s="51"/>
      <c r="C22" s="25"/>
      <c r="D22" s="53"/>
      <c r="E22" s="25"/>
      <c r="F22" s="45"/>
      <c r="G22" s="96">
        <f t="shared" si="1"/>
        <v>0</v>
      </c>
      <c r="H22" s="47"/>
      <c r="I22" s="63"/>
      <c r="J22" s="63"/>
      <c r="N22" s="8" t="s">
        <v>59</v>
      </c>
      <c r="O22" s="8" t="s">
        <v>63</v>
      </c>
      <c r="P22" s="8" t="s">
        <v>54</v>
      </c>
      <c r="Q22" s="8">
        <v>2</v>
      </c>
      <c r="R22" s="8" t="s">
        <v>58</v>
      </c>
    </row>
    <row r="23" spans="1:18" ht="24">
      <c r="A23" s="10"/>
      <c r="B23" s="12"/>
      <c r="C23" s="25"/>
      <c r="D23" s="12"/>
      <c r="E23" s="25"/>
      <c r="F23" s="45"/>
      <c r="G23" s="96">
        <f t="shared" si="1"/>
        <v>0</v>
      </c>
      <c r="H23" s="47"/>
      <c r="I23" s="63"/>
      <c r="J23" s="63"/>
      <c r="N23" s="6" t="s">
        <v>147</v>
      </c>
      <c r="P23" s="6" t="s">
        <v>78</v>
      </c>
      <c r="Q23" s="6">
        <f>SUBTOTAL(9,Q20:Q22)</f>
        <v>34</v>
      </c>
      <c r="R23" s="6" t="s">
        <v>58</v>
      </c>
    </row>
    <row r="24" spans="1:18" ht="24">
      <c r="A24" s="13"/>
      <c r="B24" s="12"/>
      <c r="C24" s="25"/>
      <c r="D24" s="12"/>
      <c r="E24" s="25"/>
      <c r="F24" s="46"/>
      <c r="G24" s="103">
        <f>SUBTOTAL(9,G10:G23)</f>
        <v>0</v>
      </c>
      <c r="H24" s="48"/>
      <c r="I24" s="64"/>
      <c r="J24" s="64"/>
      <c r="M24" s="72"/>
      <c r="N24" s="30"/>
      <c r="O24" s="30"/>
      <c r="P24" s="30"/>
      <c r="Q24" s="30"/>
      <c r="R24" s="30"/>
    </row>
    <row r="25" spans="1:18" ht="24">
      <c r="A25" s="14"/>
      <c r="B25" s="14"/>
      <c r="C25" s="14"/>
      <c r="D25" s="14"/>
      <c r="E25" s="177" t="s">
        <v>148</v>
      </c>
      <c r="F25" s="177"/>
      <c r="G25" s="104">
        <f>+H4</f>
        <v>0</v>
      </c>
      <c r="H25" s="35"/>
      <c r="I25" s="35"/>
      <c r="J25" s="35"/>
      <c r="M25" s="72"/>
      <c r="N25" s="30"/>
      <c r="O25" s="30"/>
      <c r="P25" s="30"/>
      <c r="Q25" s="30"/>
      <c r="R25" s="30"/>
    </row>
    <row r="26" spans="1:18" ht="24">
      <c r="A26" s="8" t="s">
        <v>30</v>
      </c>
      <c r="B26" s="8"/>
      <c r="C26" s="14"/>
      <c r="D26" s="14"/>
      <c r="E26" s="14"/>
      <c r="F26" s="83" t="s">
        <v>70</v>
      </c>
      <c r="G26" s="105"/>
      <c r="H26" s="35"/>
      <c r="I26" s="35"/>
      <c r="J26" s="35"/>
      <c r="M26" s="72"/>
      <c r="N26" s="30"/>
      <c r="O26" s="30"/>
      <c r="P26" s="30"/>
      <c r="Q26" s="30"/>
      <c r="R26" s="30"/>
    </row>
    <row r="27" spans="1:18" ht="24">
      <c r="A27" s="172" t="s">
        <v>45</v>
      </c>
      <c r="B27" s="172"/>
      <c r="C27" s="14"/>
      <c r="D27" s="14"/>
      <c r="E27" s="14"/>
      <c r="F27" s="83" t="s">
        <v>71</v>
      </c>
      <c r="G27" s="105"/>
      <c r="H27" s="35"/>
      <c r="I27" s="35"/>
      <c r="J27" s="35"/>
      <c r="M27" s="41"/>
      <c r="N27" s="7"/>
      <c r="O27" s="71" t="s">
        <v>68</v>
      </c>
      <c r="P27" s="7"/>
      <c r="Q27" s="7"/>
      <c r="R27" s="7"/>
    </row>
    <row r="28" spans="1:18" ht="24">
      <c r="A28" s="173" t="s">
        <v>46</v>
      </c>
      <c r="B28" s="173"/>
      <c r="C28" s="14"/>
      <c r="D28" s="14"/>
      <c r="E28" s="14"/>
      <c r="F28" s="83" t="s">
        <v>72</v>
      </c>
      <c r="G28" s="105"/>
      <c r="H28" s="35"/>
      <c r="I28" s="35"/>
      <c r="J28" s="35"/>
      <c r="M28" s="6" t="s">
        <v>139</v>
      </c>
      <c r="N28" s="8" t="s">
        <v>53</v>
      </c>
      <c r="O28" s="8" t="s">
        <v>142</v>
      </c>
      <c r="P28" s="8" t="s">
        <v>54</v>
      </c>
      <c r="Q28" s="8">
        <f>15*1</f>
        <v>15</v>
      </c>
      <c r="R28" s="8" t="s">
        <v>58</v>
      </c>
    </row>
    <row r="29" spans="1:18" ht="24">
      <c r="A29" s="14"/>
      <c r="B29" s="14"/>
      <c r="C29" s="14"/>
      <c r="D29" s="14"/>
      <c r="E29" s="14"/>
      <c r="F29" s="83" t="s">
        <v>73</v>
      </c>
      <c r="G29" s="105"/>
      <c r="H29" s="35"/>
      <c r="I29" s="35"/>
      <c r="J29" s="35"/>
      <c r="O29" s="8" t="s">
        <v>143</v>
      </c>
      <c r="P29" s="8" t="s">
        <v>54</v>
      </c>
      <c r="Q29" s="8">
        <f>15*2</f>
        <v>30</v>
      </c>
      <c r="R29" s="8" t="s">
        <v>58</v>
      </c>
    </row>
    <row r="30" spans="1:18" ht="24">
      <c r="A30" s="8"/>
      <c r="B30" s="8"/>
      <c r="C30" s="8"/>
      <c r="D30" s="8"/>
      <c r="E30" s="8"/>
      <c r="F30" s="74" t="s">
        <v>74</v>
      </c>
      <c r="G30" s="106">
        <f>+G25-G26-G27-G28-G29</f>
        <v>0</v>
      </c>
      <c r="H30" s="7"/>
      <c r="I30" s="7"/>
      <c r="J30" s="7"/>
      <c r="N30" s="8" t="s">
        <v>56</v>
      </c>
      <c r="O30" s="8" t="s">
        <v>63</v>
      </c>
      <c r="P30" s="8" t="s">
        <v>54</v>
      </c>
      <c r="Q30" s="8">
        <v>2</v>
      </c>
      <c r="R30" s="8" t="s">
        <v>58</v>
      </c>
    </row>
    <row r="31" spans="1:18" ht="24">
      <c r="A31" s="174"/>
      <c r="B31" s="174"/>
      <c r="C31" s="174"/>
      <c r="D31" s="174"/>
      <c r="E31" s="174"/>
      <c r="F31" s="70" t="s">
        <v>79</v>
      </c>
      <c r="G31" s="107"/>
      <c r="H31" s="7"/>
      <c r="I31" s="7"/>
      <c r="J31" s="7"/>
      <c r="N31" s="8" t="s">
        <v>59</v>
      </c>
      <c r="O31" s="8" t="s">
        <v>63</v>
      </c>
      <c r="P31" s="8" t="s">
        <v>54</v>
      </c>
      <c r="Q31" s="8">
        <v>2</v>
      </c>
      <c r="R31" s="8" t="s">
        <v>58</v>
      </c>
    </row>
    <row r="32" spans="1:18" ht="24">
      <c r="A32" s="8"/>
      <c r="B32" s="8"/>
      <c r="C32" s="8"/>
      <c r="D32" s="169"/>
      <c r="E32" s="169"/>
      <c r="F32" s="70" t="s">
        <v>75</v>
      </c>
      <c r="G32" s="107"/>
      <c r="H32" s="7"/>
      <c r="I32" s="7"/>
      <c r="J32" s="7"/>
      <c r="N32" s="6" t="s">
        <v>147</v>
      </c>
      <c r="P32" s="6" t="s">
        <v>141</v>
      </c>
      <c r="Q32" s="6">
        <v>49</v>
      </c>
      <c r="R32" s="6" t="s">
        <v>58</v>
      </c>
    </row>
    <row r="33" spans="1:7" ht="24">
      <c r="A33" s="174" t="s">
        <v>77</v>
      </c>
      <c r="B33" s="174"/>
      <c r="C33" s="174"/>
      <c r="D33" s="174"/>
      <c r="E33" s="174"/>
      <c r="F33" s="84" t="s">
        <v>76</v>
      </c>
      <c r="G33" s="107">
        <f>+G25+G31+G32</f>
        <v>0</v>
      </c>
    </row>
    <row r="34" spans="13:18" ht="24">
      <c r="M34" s="6" t="s">
        <v>140</v>
      </c>
      <c r="N34" s="8" t="s">
        <v>53</v>
      </c>
      <c r="O34" s="8" t="s">
        <v>144</v>
      </c>
      <c r="P34" s="8" t="s">
        <v>54</v>
      </c>
      <c r="Q34" s="8">
        <v>30</v>
      </c>
      <c r="R34" s="8" t="s">
        <v>58</v>
      </c>
    </row>
    <row r="35" spans="15:18" ht="24">
      <c r="O35" s="8" t="s">
        <v>143</v>
      </c>
      <c r="P35" s="8" t="s">
        <v>54</v>
      </c>
      <c r="Q35" s="8">
        <v>30</v>
      </c>
      <c r="R35" s="8" t="s">
        <v>58</v>
      </c>
    </row>
    <row r="36" spans="1:18" ht="24">
      <c r="A36" s="109"/>
      <c r="B36" s="110"/>
      <c r="C36" s="93"/>
      <c r="D36" s="113"/>
      <c r="E36" s="113"/>
      <c r="F36" s="114"/>
      <c r="N36" s="8" t="s">
        <v>56</v>
      </c>
      <c r="O36" s="8" t="s">
        <v>57</v>
      </c>
      <c r="P36" s="8" t="s">
        <v>54</v>
      </c>
      <c r="Q36" s="8">
        <v>3</v>
      </c>
      <c r="R36" s="8" t="s">
        <v>58</v>
      </c>
    </row>
    <row r="37" spans="1:18" ht="24">
      <c r="A37" s="111"/>
      <c r="B37" s="110"/>
      <c r="C37" s="93"/>
      <c r="D37" s="113"/>
      <c r="E37" s="113"/>
      <c r="F37" s="114"/>
      <c r="N37" s="8" t="s">
        <v>59</v>
      </c>
      <c r="O37" s="8" t="s">
        <v>57</v>
      </c>
      <c r="P37" s="8" t="s">
        <v>54</v>
      </c>
      <c r="Q37" s="8">
        <v>3</v>
      </c>
      <c r="R37" s="8" t="s">
        <v>58</v>
      </c>
    </row>
    <row r="38" spans="1:18" ht="24">
      <c r="A38" s="109"/>
      <c r="B38" s="110"/>
      <c r="C38" s="112"/>
      <c r="D38" s="113"/>
      <c r="E38" s="113"/>
      <c r="F38" s="114"/>
      <c r="N38" s="6" t="s">
        <v>146</v>
      </c>
      <c r="P38" s="6" t="s">
        <v>141</v>
      </c>
      <c r="Q38" s="6">
        <v>66</v>
      </c>
      <c r="R38" s="6" t="s">
        <v>58</v>
      </c>
    </row>
    <row r="39" spans="1:18" ht="24">
      <c r="A39" s="113"/>
      <c r="B39" s="113"/>
      <c r="C39" s="113"/>
      <c r="D39" s="113"/>
      <c r="E39" s="113"/>
      <c r="F39" s="114"/>
      <c r="M39" s="72"/>
      <c r="N39" s="30"/>
      <c r="O39" s="30"/>
      <c r="P39" s="30"/>
      <c r="Q39" s="30"/>
      <c r="R39" s="30"/>
    </row>
    <row r="40" spans="13:18" ht="24">
      <c r="M40" s="72"/>
      <c r="N40" s="30"/>
      <c r="O40" s="30"/>
      <c r="P40" s="30"/>
      <c r="Q40" s="30"/>
      <c r="R40" s="30"/>
    </row>
    <row r="41" spans="13:18" ht="24">
      <c r="M41" s="72"/>
      <c r="N41" s="72"/>
      <c r="O41" s="30"/>
      <c r="P41" s="30"/>
      <c r="Q41" s="30"/>
      <c r="R41" s="30"/>
    </row>
  </sheetData>
  <sheetProtection/>
  <autoFilter ref="A9:R22"/>
  <mergeCells count="16">
    <mergeCell ref="A1:G1"/>
    <mergeCell ref="A2:G2"/>
    <mergeCell ref="A3:G3"/>
    <mergeCell ref="B5:C5"/>
    <mergeCell ref="B6:C6"/>
    <mergeCell ref="F6:G6"/>
    <mergeCell ref="D5:G5"/>
    <mergeCell ref="A33:E33"/>
    <mergeCell ref="D32:E32"/>
    <mergeCell ref="B7:C7"/>
    <mergeCell ref="F7:G7"/>
    <mergeCell ref="F8:G8"/>
    <mergeCell ref="A27:B27"/>
    <mergeCell ref="A28:B28"/>
    <mergeCell ref="A31:E31"/>
    <mergeCell ref="E25:F25"/>
  </mergeCells>
  <printOptions/>
  <pageMargins left="0.5" right="0.1" top="0.5" bottom="0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41"/>
  <sheetViews>
    <sheetView zoomScalePageLayoutView="0" workbookViewId="0" topLeftCell="A22">
      <selection activeCell="E6" sqref="E6:E7"/>
    </sheetView>
  </sheetViews>
  <sheetFormatPr defaultColWidth="9.140625" defaultRowHeight="12.75"/>
  <cols>
    <col min="1" max="1" width="14.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5.28125" style="2" customWidth="1"/>
    <col min="7" max="7" width="5.8515625" style="2" customWidth="1"/>
    <col min="8" max="8" width="4.7109375" style="2" customWidth="1"/>
    <col min="9" max="9" width="11.140625" style="2" customWidth="1"/>
    <col min="10" max="10" width="9.28125" style="2" customWidth="1"/>
    <col min="11" max="12" width="9.140625" style="1" customWidth="1"/>
    <col min="13" max="13" width="28.7109375" style="6" customWidth="1"/>
    <col min="14" max="14" width="36.421875" style="8" customWidth="1"/>
    <col min="15" max="15" width="42.140625" style="8" customWidth="1"/>
    <col min="16" max="18" width="9.140625" style="8" customWidth="1"/>
    <col min="19" max="16384" width="9.140625" style="1" customWidth="1"/>
  </cols>
  <sheetData>
    <row r="1" spans="1:10" ht="24">
      <c r="A1" s="167" t="s">
        <v>21</v>
      </c>
      <c r="B1" s="167"/>
      <c r="C1" s="167"/>
      <c r="D1" s="167"/>
      <c r="E1" s="167"/>
      <c r="F1" s="167"/>
      <c r="G1" s="167"/>
      <c r="H1" s="41"/>
      <c r="I1" s="41"/>
      <c r="J1" s="41"/>
    </row>
    <row r="2" spans="1:10" ht="23.25" customHeight="1">
      <c r="A2" s="167" t="s">
        <v>47</v>
      </c>
      <c r="B2" s="167"/>
      <c r="C2" s="167"/>
      <c r="D2" s="167"/>
      <c r="E2" s="167"/>
      <c r="F2" s="167"/>
      <c r="G2" s="167"/>
      <c r="H2" s="41"/>
      <c r="I2" s="41"/>
      <c r="J2" s="41"/>
    </row>
    <row r="3" spans="1:10" ht="24.75" customHeight="1">
      <c r="A3" s="168" t="s">
        <v>0</v>
      </c>
      <c r="B3" s="168"/>
      <c r="C3" s="168"/>
      <c r="D3" s="168"/>
      <c r="E3" s="168"/>
      <c r="F3" s="168"/>
      <c r="G3" s="168"/>
      <c r="H3" s="89">
        <v>15</v>
      </c>
      <c r="I3" s="42"/>
      <c r="J3" s="42"/>
    </row>
    <row r="4" spans="1:14" ht="44.25" customHeight="1">
      <c r="A4" s="4" t="s">
        <v>22</v>
      </c>
      <c r="B4" s="36"/>
      <c r="C4" s="5" t="s">
        <v>23</v>
      </c>
      <c r="D4" s="37"/>
      <c r="E4" s="4" t="s">
        <v>7</v>
      </c>
      <c r="F4" s="75"/>
      <c r="G4" s="159"/>
      <c r="H4" s="92">
        <f>+G4*H3</f>
        <v>0</v>
      </c>
      <c r="I4" s="149" t="s">
        <v>157</v>
      </c>
      <c r="J4" s="149"/>
      <c r="K4" s="150"/>
      <c r="L4" s="151"/>
      <c r="M4" s="150"/>
      <c r="N4" s="150"/>
    </row>
    <row r="5" spans="1:14" ht="24">
      <c r="A5" s="6" t="s">
        <v>24</v>
      </c>
      <c r="B5" s="178"/>
      <c r="C5" s="178"/>
      <c r="D5" s="182"/>
      <c r="E5" s="182"/>
      <c r="F5" s="182"/>
      <c r="G5" s="182"/>
      <c r="H5" s="49"/>
      <c r="I5" s="150"/>
      <c r="J5" s="152" t="s">
        <v>149</v>
      </c>
      <c r="K5" s="152"/>
      <c r="L5" s="153" t="s">
        <v>150</v>
      </c>
      <c r="M5" s="152" t="s">
        <v>151</v>
      </c>
      <c r="N5" s="152" t="s">
        <v>158</v>
      </c>
    </row>
    <row r="6" spans="1:14" ht="24">
      <c r="A6" s="50" t="s">
        <v>48</v>
      </c>
      <c r="B6" s="170"/>
      <c r="C6" s="170"/>
      <c r="D6" s="20" t="s">
        <v>36</v>
      </c>
      <c r="E6" s="26"/>
      <c r="F6" s="170" t="s">
        <v>49</v>
      </c>
      <c r="G6" s="170"/>
      <c r="H6" s="43"/>
      <c r="I6" s="150"/>
      <c r="J6" s="152"/>
      <c r="K6" s="152"/>
      <c r="L6" s="153" t="s">
        <v>153</v>
      </c>
      <c r="M6" s="152" t="s">
        <v>151</v>
      </c>
      <c r="N6" s="152" t="s">
        <v>159</v>
      </c>
    </row>
    <row r="7" spans="1:14" ht="24">
      <c r="A7" s="6" t="s">
        <v>25</v>
      </c>
      <c r="B7" s="171"/>
      <c r="C7" s="171"/>
      <c r="D7" s="20" t="s">
        <v>37</v>
      </c>
      <c r="E7" s="7"/>
      <c r="F7" s="170" t="s">
        <v>50</v>
      </c>
      <c r="G7" s="170"/>
      <c r="H7" s="43"/>
      <c r="I7" s="150"/>
      <c r="J7" s="152" t="s">
        <v>154</v>
      </c>
      <c r="K7" s="152"/>
      <c r="L7" s="153" t="s">
        <v>150</v>
      </c>
      <c r="M7" s="153" t="s">
        <v>160</v>
      </c>
      <c r="N7" s="153"/>
    </row>
    <row r="8" spans="1:14" ht="24">
      <c r="A8" s="6"/>
      <c r="B8" s="34"/>
      <c r="C8" s="34"/>
      <c r="D8" s="20" t="s">
        <v>38</v>
      </c>
      <c r="E8" s="7"/>
      <c r="F8" s="175"/>
      <c r="G8" s="175"/>
      <c r="H8" s="54"/>
      <c r="I8" s="150"/>
      <c r="J8" s="152"/>
      <c r="K8" s="152"/>
      <c r="L8" s="153" t="s">
        <v>161</v>
      </c>
      <c r="M8" s="153"/>
      <c r="N8" s="153"/>
    </row>
    <row r="9" spans="1:18" s="2" customFormat="1" ht="24">
      <c r="A9" s="9" t="s">
        <v>26</v>
      </c>
      <c r="B9" s="9" t="s">
        <v>27</v>
      </c>
      <c r="C9" s="9" t="s">
        <v>28</v>
      </c>
      <c r="D9" s="9" t="s">
        <v>27</v>
      </c>
      <c r="E9" s="9" t="s">
        <v>29</v>
      </c>
      <c r="F9" s="65" t="s">
        <v>10</v>
      </c>
      <c r="G9" s="66"/>
      <c r="H9" s="44"/>
      <c r="I9" s="60" t="s">
        <v>52</v>
      </c>
      <c r="J9" s="59" t="s">
        <v>51</v>
      </c>
      <c r="M9" s="41"/>
      <c r="N9" s="7"/>
      <c r="O9" s="71" t="s">
        <v>67</v>
      </c>
      <c r="P9" s="7"/>
      <c r="Q9" s="7"/>
      <c r="R9" s="7"/>
    </row>
    <row r="10" spans="1:18" ht="24">
      <c r="A10" s="10"/>
      <c r="B10" s="12"/>
      <c r="C10" s="25"/>
      <c r="D10" s="12"/>
      <c r="E10" s="25"/>
      <c r="F10" s="45"/>
      <c r="G10" s="96">
        <f>+HOUR(J10)</f>
        <v>0</v>
      </c>
      <c r="H10" s="67"/>
      <c r="I10" s="61">
        <f>+J10*24</f>
        <v>0</v>
      </c>
      <c r="J10" s="62">
        <f aca="true" t="shared" si="0" ref="J10:J19">+E10-C10</f>
        <v>0</v>
      </c>
      <c r="M10" s="6" t="s">
        <v>64</v>
      </c>
      <c r="N10" s="8" t="s">
        <v>53</v>
      </c>
      <c r="O10" s="8" t="s">
        <v>65</v>
      </c>
      <c r="P10" s="8" t="s">
        <v>54</v>
      </c>
      <c r="Q10" s="8">
        <f>15*4</f>
        <v>60</v>
      </c>
      <c r="R10" s="8" t="s">
        <v>58</v>
      </c>
    </row>
    <row r="11" spans="1:18" ht="24">
      <c r="A11" s="10"/>
      <c r="B11" s="11"/>
      <c r="C11" s="25"/>
      <c r="D11" s="12"/>
      <c r="E11" s="25"/>
      <c r="F11" s="45"/>
      <c r="G11" s="96">
        <f aca="true" t="shared" si="1" ref="G11:G23">+HOUR(J11)</f>
        <v>0</v>
      </c>
      <c r="H11" s="58"/>
      <c r="I11" s="61">
        <f aca="true" t="shared" si="2" ref="I11:I19">+J11*24</f>
        <v>0</v>
      </c>
      <c r="J11" s="62">
        <f t="shared" si="0"/>
        <v>0</v>
      </c>
      <c r="N11" s="8" t="s">
        <v>56</v>
      </c>
      <c r="O11" s="8" t="s">
        <v>66</v>
      </c>
      <c r="P11" s="8" t="s">
        <v>54</v>
      </c>
      <c r="Q11" s="8">
        <v>4</v>
      </c>
      <c r="R11" s="8" t="s">
        <v>58</v>
      </c>
    </row>
    <row r="12" spans="1:18" ht="24">
      <c r="A12" s="10"/>
      <c r="B12" s="11"/>
      <c r="C12" s="25"/>
      <c r="D12" s="12"/>
      <c r="E12" s="25"/>
      <c r="F12" s="45"/>
      <c r="G12" s="96">
        <f t="shared" si="1"/>
        <v>0</v>
      </c>
      <c r="H12" s="58"/>
      <c r="I12" s="61">
        <f t="shared" si="2"/>
        <v>0</v>
      </c>
      <c r="J12" s="62">
        <f t="shared" si="0"/>
        <v>0</v>
      </c>
      <c r="N12" s="8" t="s">
        <v>59</v>
      </c>
      <c r="O12" s="8" t="s">
        <v>66</v>
      </c>
      <c r="P12" s="8" t="s">
        <v>54</v>
      </c>
      <c r="Q12" s="8">
        <v>4</v>
      </c>
      <c r="R12" s="8" t="s">
        <v>58</v>
      </c>
    </row>
    <row r="13" spans="1:18" ht="24">
      <c r="A13" s="10"/>
      <c r="B13" s="12"/>
      <c r="C13" s="25"/>
      <c r="D13" s="12"/>
      <c r="E13" s="25"/>
      <c r="F13" s="45"/>
      <c r="G13" s="96">
        <f t="shared" si="1"/>
        <v>0</v>
      </c>
      <c r="H13" s="58"/>
      <c r="I13" s="61">
        <f t="shared" si="2"/>
        <v>0</v>
      </c>
      <c r="J13" s="62">
        <f t="shared" si="0"/>
        <v>0</v>
      </c>
      <c r="N13" s="6" t="s">
        <v>145</v>
      </c>
      <c r="P13" s="6" t="s">
        <v>78</v>
      </c>
      <c r="Q13" s="6">
        <f>SUBTOTAL(9,Q10:Q12)</f>
        <v>68</v>
      </c>
      <c r="R13" s="6" t="s">
        <v>58</v>
      </c>
    </row>
    <row r="14" spans="1:10" ht="24">
      <c r="A14" s="10"/>
      <c r="B14" s="12"/>
      <c r="C14" s="25"/>
      <c r="D14" s="12"/>
      <c r="E14" s="25"/>
      <c r="F14" s="45"/>
      <c r="G14" s="96">
        <f t="shared" si="1"/>
        <v>0</v>
      </c>
      <c r="H14" s="58"/>
      <c r="I14" s="61">
        <f t="shared" si="2"/>
        <v>0</v>
      </c>
      <c r="J14" s="62">
        <f t="shared" si="0"/>
        <v>0</v>
      </c>
    </row>
    <row r="15" spans="1:18" ht="24">
      <c r="A15" s="10"/>
      <c r="B15" s="12"/>
      <c r="C15" s="25"/>
      <c r="D15" s="12"/>
      <c r="E15" s="25"/>
      <c r="F15" s="45"/>
      <c r="G15" s="96">
        <f t="shared" si="1"/>
        <v>0</v>
      </c>
      <c r="H15" s="58"/>
      <c r="I15" s="61">
        <f t="shared" si="2"/>
        <v>0</v>
      </c>
      <c r="J15" s="62">
        <f t="shared" si="0"/>
        <v>0</v>
      </c>
      <c r="M15" s="6" t="s">
        <v>55</v>
      </c>
      <c r="N15" s="8" t="s">
        <v>53</v>
      </c>
      <c r="O15" s="8" t="s">
        <v>60</v>
      </c>
      <c r="P15" s="8" t="s">
        <v>54</v>
      </c>
      <c r="Q15" s="8">
        <f>15*3</f>
        <v>45</v>
      </c>
      <c r="R15" s="8" t="s">
        <v>58</v>
      </c>
    </row>
    <row r="16" spans="1:18" ht="24">
      <c r="A16" s="10"/>
      <c r="B16" s="12"/>
      <c r="C16" s="25"/>
      <c r="D16" s="12"/>
      <c r="E16" s="25"/>
      <c r="F16" s="45"/>
      <c r="G16" s="96">
        <f t="shared" si="1"/>
        <v>0</v>
      </c>
      <c r="H16" s="58"/>
      <c r="I16" s="61">
        <f t="shared" si="2"/>
        <v>0</v>
      </c>
      <c r="J16" s="62">
        <f t="shared" si="0"/>
        <v>0</v>
      </c>
      <c r="N16" s="8" t="s">
        <v>56</v>
      </c>
      <c r="O16" s="8" t="s">
        <v>57</v>
      </c>
      <c r="P16" s="8" t="s">
        <v>54</v>
      </c>
      <c r="Q16" s="8">
        <v>3</v>
      </c>
      <c r="R16" s="8" t="s">
        <v>58</v>
      </c>
    </row>
    <row r="17" spans="1:18" ht="24">
      <c r="A17" s="10"/>
      <c r="B17" s="12"/>
      <c r="C17" s="25"/>
      <c r="D17" s="12"/>
      <c r="E17" s="25"/>
      <c r="F17" s="45"/>
      <c r="G17" s="96">
        <f t="shared" si="1"/>
        <v>0</v>
      </c>
      <c r="H17" s="58"/>
      <c r="I17" s="61">
        <f t="shared" si="2"/>
        <v>0</v>
      </c>
      <c r="J17" s="62">
        <f t="shared" si="0"/>
        <v>0</v>
      </c>
      <c r="N17" s="8" t="s">
        <v>59</v>
      </c>
      <c r="O17" s="8" t="s">
        <v>57</v>
      </c>
      <c r="P17" s="8" t="s">
        <v>54</v>
      </c>
      <c r="Q17" s="8">
        <v>3</v>
      </c>
      <c r="R17" s="8" t="s">
        <v>58</v>
      </c>
    </row>
    <row r="18" spans="1:18" ht="24">
      <c r="A18" s="10"/>
      <c r="B18" s="12"/>
      <c r="C18" s="25"/>
      <c r="D18" s="12"/>
      <c r="E18" s="25"/>
      <c r="F18" s="45"/>
      <c r="G18" s="96">
        <f t="shared" si="1"/>
        <v>0</v>
      </c>
      <c r="H18" s="55"/>
      <c r="I18" s="61">
        <f t="shared" si="2"/>
        <v>0</v>
      </c>
      <c r="J18" s="62">
        <f t="shared" si="0"/>
        <v>0</v>
      </c>
      <c r="N18" s="6" t="s">
        <v>146</v>
      </c>
      <c r="P18" s="6" t="s">
        <v>78</v>
      </c>
      <c r="Q18" s="6">
        <f>SUBTOTAL(9,Q15:Q17)</f>
        <v>51</v>
      </c>
      <c r="R18" s="6" t="s">
        <v>58</v>
      </c>
    </row>
    <row r="19" spans="1:10" ht="24">
      <c r="A19" s="10"/>
      <c r="B19" s="12"/>
      <c r="C19" s="25"/>
      <c r="D19" s="12"/>
      <c r="E19" s="25"/>
      <c r="F19" s="45"/>
      <c r="G19" s="96">
        <f t="shared" si="1"/>
        <v>0</v>
      </c>
      <c r="H19" s="47"/>
      <c r="I19" s="61">
        <f t="shared" si="2"/>
        <v>0</v>
      </c>
      <c r="J19" s="62">
        <f t="shared" si="0"/>
        <v>0</v>
      </c>
    </row>
    <row r="20" spans="1:18" ht="24">
      <c r="A20" s="10"/>
      <c r="B20" s="51"/>
      <c r="C20" s="25"/>
      <c r="D20" s="12"/>
      <c r="E20" s="25"/>
      <c r="F20" s="45"/>
      <c r="G20" s="96">
        <f t="shared" si="1"/>
        <v>0</v>
      </c>
      <c r="H20" s="47"/>
      <c r="I20" s="63"/>
      <c r="J20" s="63"/>
      <c r="M20" s="6" t="s">
        <v>61</v>
      </c>
      <c r="N20" s="8" t="s">
        <v>53</v>
      </c>
      <c r="O20" s="8" t="s">
        <v>62</v>
      </c>
      <c r="P20" s="8" t="s">
        <v>54</v>
      </c>
      <c r="Q20" s="8">
        <f>15*2</f>
        <v>30</v>
      </c>
      <c r="R20" s="8" t="s">
        <v>58</v>
      </c>
    </row>
    <row r="21" spans="1:18" ht="24">
      <c r="A21" s="10"/>
      <c r="B21" s="52"/>
      <c r="C21" s="25"/>
      <c r="D21" s="12"/>
      <c r="E21" s="25"/>
      <c r="F21" s="45"/>
      <c r="G21" s="96">
        <f t="shared" si="1"/>
        <v>0</v>
      </c>
      <c r="H21" s="47"/>
      <c r="I21" s="63"/>
      <c r="J21" s="63"/>
      <c r="N21" s="8" t="s">
        <v>56</v>
      </c>
      <c r="O21" s="8" t="s">
        <v>63</v>
      </c>
      <c r="P21" s="8" t="s">
        <v>54</v>
      </c>
      <c r="Q21" s="8">
        <v>2</v>
      </c>
      <c r="R21" s="8" t="s">
        <v>58</v>
      </c>
    </row>
    <row r="22" spans="1:18" ht="24">
      <c r="A22" s="10"/>
      <c r="B22" s="51"/>
      <c r="C22" s="25"/>
      <c r="D22" s="53"/>
      <c r="E22" s="25"/>
      <c r="F22" s="45"/>
      <c r="G22" s="96">
        <f t="shared" si="1"/>
        <v>0</v>
      </c>
      <c r="H22" s="47"/>
      <c r="I22" s="63"/>
      <c r="J22" s="63"/>
      <c r="N22" s="8" t="s">
        <v>59</v>
      </c>
      <c r="O22" s="8" t="s">
        <v>63</v>
      </c>
      <c r="P22" s="8" t="s">
        <v>54</v>
      </c>
      <c r="Q22" s="8">
        <v>2</v>
      </c>
      <c r="R22" s="8" t="s">
        <v>58</v>
      </c>
    </row>
    <row r="23" spans="1:18" ht="24">
      <c r="A23" s="10"/>
      <c r="B23" s="12"/>
      <c r="C23" s="25"/>
      <c r="D23" s="12"/>
      <c r="E23" s="25"/>
      <c r="F23" s="45"/>
      <c r="G23" s="96">
        <f t="shared" si="1"/>
        <v>0</v>
      </c>
      <c r="H23" s="47"/>
      <c r="I23" s="63"/>
      <c r="J23" s="63"/>
      <c r="N23" s="6" t="s">
        <v>147</v>
      </c>
      <c r="P23" s="6" t="s">
        <v>78</v>
      </c>
      <c r="Q23" s="6">
        <f>SUBTOTAL(9,Q20:Q22)</f>
        <v>34</v>
      </c>
      <c r="R23" s="6" t="s">
        <v>58</v>
      </c>
    </row>
    <row r="24" spans="1:18" ht="24">
      <c r="A24" s="13"/>
      <c r="B24" s="12"/>
      <c r="C24" s="25"/>
      <c r="D24" s="12"/>
      <c r="E24" s="25"/>
      <c r="F24" s="46"/>
      <c r="G24" s="103">
        <f>SUBTOTAL(9,G10:G23)</f>
        <v>0</v>
      </c>
      <c r="H24" s="48"/>
      <c r="I24" s="64"/>
      <c r="J24" s="64"/>
      <c r="M24" s="72"/>
      <c r="N24" s="30"/>
      <c r="O24" s="30"/>
      <c r="P24" s="30"/>
      <c r="Q24" s="30"/>
      <c r="R24" s="30"/>
    </row>
    <row r="25" spans="1:18" ht="24">
      <c r="A25" s="14"/>
      <c r="B25" s="14"/>
      <c r="C25" s="14"/>
      <c r="D25" s="14"/>
      <c r="E25" s="177" t="s">
        <v>148</v>
      </c>
      <c r="F25" s="177"/>
      <c r="G25" s="104">
        <f>+H4</f>
        <v>0</v>
      </c>
      <c r="H25" s="35"/>
      <c r="I25" s="35"/>
      <c r="J25" s="35"/>
      <c r="M25" s="72"/>
      <c r="N25" s="30"/>
      <c r="O25" s="30"/>
      <c r="P25" s="30"/>
      <c r="Q25" s="30"/>
      <c r="R25" s="30"/>
    </row>
    <row r="26" spans="1:18" ht="24">
      <c r="A26" s="8" t="s">
        <v>30</v>
      </c>
      <c r="B26" s="8"/>
      <c r="C26" s="14"/>
      <c r="D26" s="14"/>
      <c r="E26" s="14"/>
      <c r="F26" s="83" t="s">
        <v>70</v>
      </c>
      <c r="G26" s="105"/>
      <c r="H26" s="35"/>
      <c r="I26" s="35"/>
      <c r="J26" s="35"/>
      <c r="M26" s="72"/>
      <c r="N26" s="30"/>
      <c r="O26" s="30"/>
      <c r="P26" s="30"/>
      <c r="Q26" s="30"/>
      <c r="R26" s="30"/>
    </row>
    <row r="27" spans="1:18" ht="24">
      <c r="A27" s="172" t="s">
        <v>45</v>
      </c>
      <c r="B27" s="172"/>
      <c r="C27" s="14"/>
      <c r="D27" s="14"/>
      <c r="E27" s="14"/>
      <c r="F27" s="83" t="s">
        <v>71</v>
      </c>
      <c r="G27" s="105"/>
      <c r="H27" s="35"/>
      <c r="I27" s="35"/>
      <c r="J27" s="35"/>
      <c r="M27" s="41"/>
      <c r="N27" s="7"/>
      <c r="O27" s="71" t="s">
        <v>68</v>
      </c>
      <c r="P27" s="7"/>
      <c r="Q27" s="7"/>
      <c r="R27" s="7"/>
    </row>
    <row r="28" spans="1:18" ht="24">
      <c r="A28" s="173" t="s">
        <v>46</v>
      </c>
      <c r="B28" s="173"/>
      <c r="C28" s="14"/>
      <c r="D28" s="14"/>
      <c r="E28" s="14"/>
      <c r="F28" s="83" t="s">
        <v>72</v>
      </c>
      <c r="G28" s="105"/>
      <c r="H28" s="35"/>
      <c r="I28" s="35"/>
      <c r="J28" s="35"/>
      <c r="M28" s="6" t="s">
        <v>139</v>
      </c>
      <c r="N28" s="8" t="s">
        <v>53</v>
      </c>
      <c r="O28" s="8" t="s">
        <v>142</v>
      </c>
      <c r="P28" s="8" t="s">
        <v>54</v>
      </c>
      <c r="Q28" s="8">
        <f>15*1</f>
        <v>15</v>
      </c>
      <c r="R28" s="8" t="s">
        <v>58</v>
      </c>
    </row>
    <row r="29" spans="1:18" ht="24">
      <c r="A29" s="14"/>
      <c r="B29" s="14"/>
      <c r="C29" s="14"/>
      <c r="D29" s="14"/>
      <c r="E29" s="14"/>
      <c r="F29" s="83" t="s">
        <v>73</v>
      </c>
      <c r="G29" s="105"/>
      <c r="H29" s="35"/>
      <c r="I29" s="35"/>
      <c r="J29" s="35"/>
      <c r="O29" s="8" t="s">
        <v>143</v>
      </c>
      <c r="P29" s="8" t="s">
        <v>54</v>
      </c>
      <c r="Q29" s="8">
        <f>15*2</f>
        <v>30</v>
      </c>
      <c r="R29" s="8" t="s">
        <v>58</v>
      </c>
    </row>
    <row r="30" spans="1:18" ht="24">
      <c r="A30" s="8"/>
      <c r="B30" s="8"/>
      <c r="C30" s="8"/>
      <c r="D30" s="8"/>
      <c r="E30" s="8"/>
      <c r="F30" s="74" t="s">
        <v>74</v>
      </c>
      <c r="G30" s="106">
        <f>+G25-G26-G27-G28-G29</f>
        <v>0</v>
      </c>
      <c r="H30" s="7"/>
      <c r="I30" s="7"/>
      <c r="J30" s="7"/>
      <c r="N30" s="8" t="s">
        <v>56</v>
      </c>
      <c r="O30" s="8" t="s">
        <v>63</v>
      </c>
      <c r="P30" s="8" t="s">
        <v>54</v>
      </c>
      <c r="Q30" s="8">
        <v>2</v>
      </c>
      <c r="R30" s="8" t="s">
        <v>58</v>
      </c>
    </row>
    <row r="31" spans="1:18" ht="24">
      <c r="A31" s="174"/>
      <c r="B31" s="174"/>
      <c r="C31" s="174"/>
      <c r="D31" s="174"/>
      <c r="E31" s="174"/>
      <c r="F31" s="70" t="s">
        <v>79</v>
      </c>
      <c r="G31" s="107"/>
      <c r="H31" s="7"/>
      <c r="I31" s="7"/>
      <c r="J31" s="7"/>
      <c r="N31" s="8" t="s">
        <v>59</v>
      </c>
      <c r="O31" s="8" t="s">
        <v>63</v>
      </c>
      <c r="P31" s="8" t="s">
        <v>54</v>
      </c>
      <c r="Q31" s="8">
        <v>2</v>
      </c>
      <c r="R31" s="8" t="s">
        <v>58</v>
      </c>
    </row>
    <row r="32" spans="1:18" ht="24">
      <c r="A32" s="8"/>
      <c r="B32" s="8"/>
      <c r="C32" s="8"/>
      <c r="D32" s="169"/>
      <c r="E32" s="169"/>
      <c r="F32" s="70" t="s">
        <v>75</v>
      </c>
      <c r="G32" s="107"/>
      <c r="H32" s="7"/>
      <c r="I32" s="7"/>
      <c r="J32" s="7"/>
      <c r="N32" s="6" t="s">
        <v>147</v>
      </c>
      <c r="P32" s="6" t="s">
        <v>141</v>
      </c>
      <c r="Q32" s="6">
        <v>49</v>
      </c>
      <c r="R32" s="6" t="s">
        <v>58</v>
      </c>
    </row>
    <row r="33" spans="1:7" ht="24">
      <c r="A33" s="174" t="s">
        <v>77</v>
      </c>
      <c r="B33" s="174"/>
      <c r="C33" s="174"/>
      <c r="D33" s="174"/>
      <c r="E33" s="174"/>
      <c r="F33" s="84" t="s">
        <v>76</v>
      </c>
      <c r="G33" s="107">
        <f>+G25+G31+G32</f>
        <v>0</v>
      </c>
    </row>
    <row r="34" spans="13:18" ht="24">
      <c r="M34" s="6" t="s">
        <v>140</v>
      </c>
      <c r="N34" s="8" t="s">
        <v>53</v>
      </c>
      <c r="O34" s="8" t="s">
        <v>144</v>
      </c>
      <c r="P34" s="8" t="s">
        <v>54</v>
      </c>
      <c r="Q34" s="8">
        <v>30</v>
      </c>
      <c r="R34" s="8" t="s">
        <v>58</v>
      </c>
    </row>
    <row r="35" spans="15:18" ht="24">
      <c r="O35" s="8" t="s">
        <v>143</v>
      </c>
      <c r="P35" s="8" t="s">
        <v>54</v>
      </c>
      <c r="Q35" s="8">
        <v>30</v>
      </c>
      <c r="R35" s="8" t="s">
        <v>58</v>
      </c>
    </row>
    <row r="36" spans="1:18" ht="24">
      <c r="A36" s="109"/>
      <c r="B36" s="110"/>
      <c r="C36" s="93"/>
      <c r="D36" s="113"/>
      <c r="E36" s="113"/>
      <c r="F36" s="114"/>
      <c r="N36" s="8" t="s">
        <v>56</v>
      </c>
      <c r="O36" s="8" t="s">
        <v>57</v>
      </c>
      <c r="P36" s="8" t="s">
        <v>54</v>
      </c>
      <c r="Q36" s="8">
        <v>3</v>
      </c>
      <c r="R36" s="8" t="s">
        <v>58</v>
      </c>
    </row>
    <row r="37" spans="1:18" ht="24">
      <c r="A37" s="111"/>
      <c r="B37" s="110"/>
      <c r="C37" s="93"/>
      <c r="D37" s="113"/>
      <c r="E37" s="113"/>
      <c r="F37" s="114"/>
      <c r="N37" s="8" t="s">
        <v>59</v>
      </c>
      <c r="O37" s="8" t="s">
        <v>57</v>
      </c>
      <c r="P37" s="8" t="s">
        <v>54</v>
      </c>
      <c r="Q37" s="8">
        <v>3</v>
      </c>
      <c r="R37" s="8" t="s">
        <v>58</v>
      </c>
    </row>
    <row r="38" spans="1:18" ht="24">
      <c r="A38" s="109"/>
      <c r="B38" s="110"/>
      <c r="C38" s="112"/>
      <c r="D38" s="113"/>
      <c r="E38" s="113"/>
      <c r="F38" s="114"/>
      <c r="N38" s="6" t="s">
        <v>146</v>
      </c>
      <c r="P38" s="6" t="s">
        <v>141</v>
      </c>
      <c r="Q38" s="6">
        <v>66</v>
      </c>
      <c r="R38" s="6" t="s">
        <v>58</v>
      </c>
    </row>
    <row r="39" spans="1:18" ht="24">
      <c r="A39" s="113"/>
      <c r="B39" s="113"/>
      <c r="C39" s="113"/>
      <c r="D39" s="113"/>
      <c r="E39" s="113"/>
      <c r="F39" s="114"/>
      <c r="M39" s="72"/>
      <c r="N39" s="30"/>
      <c r="O39" s="30"/>
      <c r="P39" s="30"/>
      <c r="Q39" s="30"/>
      <c r="R39" s="30"/>
    </row>
    <row r="40" spans="13:18" ht="24">
      <c r="M40" s="72"/>
      <c r="N40" s="30"/>
      <c r="O40" s="30"/>
      <c r="P40" s="30"/>
      <c r="Q40" s="30"/>
      <c r="R40" s="30"/>
    </row>
    <row r="41" spans="13:18" ht="24">
      <c r="M41" s="72"/>
      <c r="N41" s="72"/>
      <c r="O41" s="30"/>
      <c r="P41" s="30"/>
      <c r="Q41" s="30"/>
      <c r="R41" s="30"/>
    </row>
  </sheetData>
  <sheetProtection/>
  <autoFilter ref="A9:R22"/>
  <mergeCells count="16">
    <mergeCell ref="D5:G5"/>
    <mergeCell ref="B7:C7"/>
    <mergeCell ref="F7:G7"/>
    <mergeCell ref="F8:G8"/>
    <mergeCell ref="A27:B27"/>
    <mergeCell ref="A28:B28"/>
    <mergeCell ref="A31:E31"/>
    <mergeCell ref="A33:E33"/>
    <mergeCell ref="A1:G1"/>
    <mergeCell ref="A2:G2"/>
    <mergeCell ref="A3:G3"/>
    <mergeCell ref="B5:C5"/>
    <mergeCell ref="B6:C6"/>
    <mergeCell ref="F6:G6"/>
    <mergeCell ref="D32:E32"/>
    <mergeCell ref="E25:F25"/>
  </mergeCells>
  <printOptions/>
  <pageMargins left="0.5" right="0.1" top="0.5" bottom="0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4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4.421875" style="1" customWidth="1"/>
    <col min="2" max="2" width="15.421875" style="1" customWidth="1"/>
    <col min="3" max="3" width="13.421875" style="1" customWidth="1"/>
    <col min="4" max="4" width="15.421875" style="1" customWidth="1"/>
    <col min="5" max="5" width="14.421875" style="1" customWidth="1"/>
    <col min="6" max="6" width="13.57421875" style="2" customWidth="1"/>
    <col min="7" max="8" width="5.8515625" style="2" customWidth="1"/>
    <col min="9" max="9" width="11.140625" style="2" customWidth="1"/>
    <col min="10" max="10" width="9.28125" style="2" customWidth="1"/>
    <col min="11" max="12" width="9.140625" style="1" customWidth="1"/>
    <col min="13" max="13" width="28.7109375" style="6" customWidth="1"/>
    <col min="14" max="14" width="36.421875" style="8" customWidth="1"/>
    <col min="15" max="15" width="42.140625" style="8" customWidth="1"/>
    <col min="16" max="18" width="9.140625" style="8" customWidth="1"/>
    <col min="19" max="16384" width="9.140625" style="1" customWidth="1"/>
  </cols>
  <sheetData>
    <row r="1" spans="1:10" ht="24">
      <c r="A1" s="167" t="s">
        <v>21</v>
      </c>
      <c r="B1" s="167"/>
      <c r="C1" s="167"/>
      <c r="D1" s="167"/>
      <c r="E1" s="167"/>
      <c r="F1" s="167"/>
      <c r="G1" s="167"/>
      <c r="H1" s="41"/>
      <c r="I1" s="41"/>
      <c r="J1" s="41"/>
    </row>
    <row r="2" spans="1:10" ht="23.25" customHeight="1">
      <c r="A2" s="167" t="s">
        <v>47</v>
      </c>
      <c r="B2" s="167"/>
      <c r="C2" s="167"/>
      <c r="D2" s="167"/>
      <c r="E2" s="167"/>
      <c r="F2" s="167"/>
      <c r="G2" s="167"/>
      <c r="H2" s="41"/>
      <c r="I2" s="41"/>
      <c r="J2" s="41"/>
    </row>
    <row r="3" spans="1:10" ht="24.75" customHeight="1">
      <c r="A3" s="168" t="s">
        <v>0</v>
      </c>
      <c r="B3" s="168"/>
      <c r="C3" s="168"/>
      <c r="D3" s="168"/>
      <c r="E3" s="168"/>
      <c r="F3" s="168"/>
      <c r="G3" s="168"/>
      <c r="H3" s="89">
        <v>15</v>
      </c>
      <c r="I3" s="42"/>
      <c r="J3" s="42"/>
    </row>
    <row r="4" spans="1:14" ht="44.25" customHeight="1">
      <c r="A4" s="4" t="s">
        <v>22</v>
      </c>
      <c r="B4" s="36"/>
      <c r="C4" s="5" t="s">
        <v>23</v>
      </c>
      <c r="D4" s="37"/>
      <c r="E4" s="4" t="s">
        <v>7</v>
      </c>
      <c r="F4" s="75"/>
      <c r="G4" s="160"/>
      <c r="H4" s="90">
        <f>+G4*H3</f>
        <v>0</v>
      </c>
      <c r="I4" s="155"/>
      <c r="J4" s="155"/>
      <c r="K4" s="149" t="s">
        <v>157</v>
      </c>
      <c r="L4" s="151"/>
      <c r="M4" s="150"/>
      <c r="N4" s="150"/>
    </row>
    <row r="5" spans="1:14" ht="24">
      <c r="A5" s="6" t="s">
        <v>24</v>
      </c>
      <c r="B5" s="178"/>
      <c r="C5" s="178"/>
      <c r="D5" s="183"/>
      <c r="E5" s="183"/>
      <c r="F5" s="183"/>
      <c r="G5" s="163"/>
      <c r="H5" s="91">
        <f>+G5*H4</f>
        <v>0</v>
      </c>
      <c r="I5" s="156"/>
      <c r="J5" s="157"/>
      <c r="K5" s="150"/>
      <c r="L5" s="153" t="s">
        <v>150</v>
      </c>
      <c r="M5" s="152" t="s">
        <v>151</v>
      </c>
      <c r="N5" s="152" t="s">
        <v>158</v>
      </c>
    </row>
    <row r="6" spans="1:14" ht="24">
      <c r="A6" s="50" t="s">
        <v>48</v>
      </c>
      <c r="B6" s="170"/>
      <c r="C6" s="170"/>
      <c r="D6" s="20" t="s">
        <v>36</v>
      </c>
      <c r="E6" s="26"/>
      <c r="F6" s="170" t="s">
        <v>49</v>
      </c>
      <c r="G6" s="170"/>
      <c r="H6" s="43"/>
      <c r="I6" s="158" t="s">
        <v>163</v>
      </c>
      <c r="J6" s="158" t="s">
        <v>164</v>
      </c>
      <c r="K6" s="150"/>
      <c r="L6" s="153" t="s">
        <v>153</v>
      </c>
      <c r="M6" s="152" t="s">
        <v>151</v>
      </c>
      <c r="N6" s="152" t="s">
        <v>159</v>
      </c>
    </row>
    <row r="7" spans="1:14" ht="24">
      <c r="A7" s="6" t="s">
        <v>25</v>
      </c>
      <c r="B7" s="171"/>
      <c r="C7" s="171"/>
      <c r="D7" s="20" t="s">
        <v>37</v>
      </c>
      <c r="E7" s="7"/>
      <c r="F7" s="170" t="s">
        <v>50</v>
      </c>
      <c r="G7" s="170"/>
      <c r="H7" s="43"/>
      <c r="I7" s="158">
        <v>500</v>
      </c>
      <c r="J7" s="158">
        <v>300</v>
      </c>
      <c r="K7" s="150"/>
      <c r="L7" s="153" t="s">
        <v>150</v>
      </c>
      <c r="M7" s="153" t="s">
        <v>160</v>
      </c>
      <c r="N7" s="153"/>
    </row>
    <row r="8" spans="1:14" ht="24">
      <c r="A8" s="6"/>
      <c r="B8" s="34"/>
      <c r="C8" s="34"/>
      <c r="D8" s="20" t="s">
        <v>38</v>
      </c>
      <c r="E8" s="7"/>
      <c r="F8" s="175"/>
      <c r="G8" s="175"/>
      <c r="H8" s="54"/>
      <c r="I8" s="156"/>
      <c r="J8" s="157"/>
      <c r="K8" s="150"/>
      <c r="L8" s="153" t="s">
        <v>161</v>
      </c>
      <c r="M8" s="153"/>
      <c r="N8" s="153"/>
    </row>
    <row r="9" spans="1:18" s="2" customFormat="1" ht="24">
      <c r="A9" s="9" t="s">
        <v>26</v>
      </c>
      <c r="B9" s="9" t="s">
        <v>27</v>
      </c>
      <c r="C9" s="9" t="s">
        <v>28</v>
      </c>
      <c r="D9" s="9" t="s">
        <v>27</v>
      </c>
      <c r="E9" s="9" t="s">
        <v>29</v>
      </c>
      <c r="F9" s="65" t="s">
        <v>10</v>
      </c>
      <c r="G9" s="66"/>
      <c r="H9" s="44"/>
      <c r="I9" s="60" t="s">
        <v>52</v>
      </c>
      <c r="J9" s="59" t="s">
        <v>51</v>
      </c>
      <c r="M9" s="41"/>
      <c r="N9" s="7"/>
      <c r="O9" s="71" t="s">
        <v>67</v>
      </c>
      <c r="P9" s="7"/>
      <c r="Q9" s="7"/>
      <c r="R9" s="7"/>
    </row>
    <row r="10" spans="1:18" ht="24">
      <c r="A10" s="10"/>
      <c r="B10" s="12"/>
      <c r="C10" s="25"/>
      <c r="D10" s="12"/>
      <c r="E10" s="25"/>
      <c r="F10" s="45" t="s">
        <v>82</v>
      </c>
      <c r="G10" s="96">
        <f>+HOUR(J10)</f>
        <v>0</v>
      </c>
      <c r="H10" s="115"/>
      <c r="I10" s="61">
        <f>+J10*24</f>
        <v>0</v>
      </c>
      <c r="J10" s="62">
        <f aca="true" t="shared" si="0" ref="J10:J19">+E10-C10</f>
        <v>0</v>
      </c>
      <c r="M10" s="6" t="s">
        <v>64</v>
      </c>
      <c r="N10" s="8" t="s">
        <v>53</v>
      </c>
      <c r="O10" s="8" t="s">
        <v>65</v>
      </c>
      <c r="P10" s="8" t="s">
        <v>54</v>
      </c>
      <c r="Q10" s="8">
        <f>15*4</f>
        <v>60</v>
      </c>
      <c r="R10" s="8" t="s">
        <v>58</v>
      </c>
    </row>
    <row r="11" spans="1:18" ht="24">
      <c r="A11" s="10"/>
      <c r="B11" s="11"/>
      <c r="C11" s="25"/>
      <c r="D11" s="12"/>
      <c r="E11" s="25"/>
      <c r="F11" s="45" t="s">
        <v>82</v>
      </c>
      <c r="G11" s="96">
        <f aca="true" t="shared" si="1" ref="G11:G21">+HOUR(J11)</f>
        <v>0</v>
      </c>
      <c r="H11" s="116"/>
      <c r="I11" s="61">
        <f aca="true" t="shared" si="2" ref="I11:I19">+J11*24</f>
        <v>0</v>
      </c>
      <c r="J11" s="62">
        <f t="shared" si="0"/>
        <v>0</v>
      </c>
      <c r="N11" s="8" t="s">
        <v>56</v>
      </c>
      <c r="O11" s="8" t="s">
        <v>66</v>
      </c>
      <c r="P11" s="8" t="s">
        <v>54</v>
      </c>
      <c r="Q11" s="8">
        <v>4</v>
      </c>
      <c r="R11" s="8" t="s">
        <v>58</v>
      </c>
    </row>
    <row r="12" spans="1:18" ht="24">
      <c r="A12" s="10"/>
      <c r="B12" s="11"/>
      <c r="C12" s="25"/>
      <c r="D12" s="12"/>
      <c r="E12" s="25"/>
      <c r="F12" s="45" t="s">
        <v>83</v>
      </c>
      <c r="G12" s="96">
        <f t="shared" si="1"/>
        <v>0</v>
      </c>
      <c r="H12" s="116"/>
      <c r="I12" s="61">
        <f t="shared" si="2"/>
        <v>0</v>
      </c>
      <c r="J12" s="62">
        <f t="shared" si="0"/>
        <v>0</v>
      </c>
      <c r="N12" s="8" t="s">
        <v>59</v>
      </c>
      <c r="O12" s="8" t="s">
        <v>66</v>
      </c>
      <c r="P12" s="8" t="s">
        <v>54</v>
      </c>
      <c r="Q12" s="8">
        <v>4</v>
      </c>
      <c r="R12" s="8" t="s">
        <v>58</v>
      </c>
    </row>
    <row r="13" spans="1:18" ht="24">
      <c r="A13" s="10"/>
      <c r="B13" s="12"/>
      <c r="C13" s="25"/>
      <c r="D13" s="12"/>
      <c r="E13" s="25"/>
      <c r="F13" s="45" t="s">
        <v>83</v>
      </c>
      <c r="G13" s="96">
        <f t="shared" si="1"/>
        <v>0</v>
      </c>
      <c r="H13" s="116"/>
      <c r="I13" s="61">
        <f t="shared" si="2"/>
        <v>0</v>
      </c>
      <c r="J13" s="62">
        <f t="shared" si="0"/>
        <v>0</v>
      </c>
      <c r="N13" s="6" t="s">
        <v>145</v>
      </c>
      <c r="P13" s="6" t="s">
        <v>78</v>
      </c>
      <c r="Q13" s="6">
        <f>SUBTOTAL(9,Q10:Q12)</f>
        <v>68</v>
      </c>
      <c r="R13" s="6" t="s">
        <v>58</v>
      </c>
    </row>
    <row r="14" spans="1:10" ht="24">
      <c r="A14" s="10"/>
      <c r="B14" s="12"/>
      <c r="C14" s="25"/>
      <c r="D14" s="12"/>
      <c r="E14" s="25"/>
      <c r="F14" s="45"/>
      <c r="G14" s="96">
        <f t="shared" si="1"/>
        <v>0</v>
      </c>
      <c r="H14" s="116"/>
      <c r="I14" s="61">
        <f t="shared" si="2"/>
        <v>0</v>
      </c>
      <c r="J14" s="62">
        <f t="shared" si="0"/>
        <v>0</v>
      </c>
    </row>
    <row r="15" spans="1:18" ht="24">
      <c r="A15" s="10"/>
      <c r="B15" s="12"/>
      <c r="C15" s="25"/>
      <c r="D15" s="12"/>
      <c r="E15" s="25"/>
      <c r="F15" s="45"/>
      <c r="G15" s="96">
        <f t="shared" si="1"/>
        <v>0</v>
      </c>
      <c r="H15" s="116"/>
      <c r="I15" s="61">
        <f t="shared" si="2"/>
        <v>0</v>
      </c>
      <c r="J15" s="62">
        <f t="shared" si="0"/>
        <v>0</v>
      </c>
      <c r="M15" s="6" t="s">
        <v>55</v>
      </c>
      <c r="N15" s="8" t="s">
        <v>53</v>
      </c>
      <c r="O15" s="8" t="s">
        <v>60</v>
      </c>
      <c r="P15" s="8" t="s">
        <v>54</v>
      </c>
      <c r="Q15" s="8">
        <f>15*3</f>
        <v>45</v>
      </c>
      <c r="R15" s="8" t="s">
        <v>58</v>
      </c>
    </row>
    <row r="16" spans="1:18" ht="24">
      <c r="A16" s="10"/>
      <c r="B16" s="12"/>
      <c r="C16" s="25"/>
      <c r="D16" s="12"/>
      <c r="E16" s="25"/>
      <c r="F16" s="45"/>
      <c r="G16" s="96">
        <f t="shared" si="1"/>
        <v>0</v>
      </c>
      <c r="H16" s="116"/>
      <c r="I16" s="61">
        <f t="shared" si="2"/>
        <v>0</v>
      </c>
      <c r="J16" s="62">
        <f t="shared" si="0"/>
        <v>0</v>
      </c>
      <c r="N16" s="8" t="s">
        <v>56</v>
      </c>
      <c r="O16" s="8" t="s">
        <v>57</v>
      </c>
      <c r="P16" s="8" t="s">
        <v>54</v>
      </c>
      <c r="Q16" s="8">
        <v>3</v>
      </c>
      <c r="R16" s="8" t="s">
        <v>58</v>
      </c>
    </row>
    <row r="17" spans="1:18" ht="24">
      <c r="A17" s="10"/>
      <c r="B17" s="12"/>
      <c r="C17" s="25"/>
      <c r="D17" s="12"/>
      <c r="E17" s="25"/>
      <c r="F17" s="45"/>
      <c r="G17" s="96">
        <f t="shared" si="1"/>
        <v>0</v>
      </c>
      <c r="H17" s="116"/>
      <c r="I17" s="61">
        <f t="shared" si="2"/>
        <v>0</v>
      </c>
      <c r="J17" s="62">
        <f t="shared" si="0"/>
        <v>0</v>
      </c>
      <c r="N17" s="8" t="s">
        <v>59</v>
      </c>
      <c r="O17" s="8" t="s">
        <v>57</v>
      </c>
      <c r="P17" s="8" t="s">
        <v>54</v>
      </c>
      <c r="Q17" s="8">
        <v>3</v>
      </c>
      <c r="R17" s="8" t="s">
        <v>58</v>
      </c>
    </row>
    <row r="18" spans="1:18" ht="24">
      <c r="A18" s="10"/>
      <c r="B18" s="12"/>
      <c r="C18" s="25"/>
      <c r="D18" s="12"/>
      <c r="E18" s="25"/>
      <c r="F18" s="45"/>
      <c r="G18" s="96">
        <f t="shared" si="1"/>
        <v>0</v>
      </c>
      <c r="H18" s="116"/>
      <c r="I18" s="61">
        <f t="shared" si="2"/>
        <v>0</v>
      </c>
      <c r="J18" s="62">
        <f t="shared" si="0"/>
        <v>0</v>
      </c>
      <c r="N18" s="6" t="s">
        <v>146</v>
      </c>
      <c r="P18" s="6" t="s">
        <v>78</v>
      </c>
      <c r="Q18" s="6">
        <f>SUBTOTAL(9,Q15:Q17)</f>
        <v>51</v>
      </c>
      <c r="R18" s="6" t="s">
        <v>58</v>
      </c>
    </row>
    <row r="19" spans="1:10" ht="24">
      <c r="A19" s="10"/>
      <c r="B19" s="12"/>
      <c r="C19" s="25"/>
      <c r="D19" s="12"/>
      <c r="E19" s="25"/>
      <c r="F19" s="45"/>
      <c r="G19" s="96">
        <f t="shared" si="1"/>
        <v>0</v>
      </c>
      <c r="H19" s="117"/>
      <c r="I19" s="61">
        <f t="shared" si="2"/>
        <v>0</v>
      </c>
      <c r="J19" s="62">
        <f t="shared" si="0"/>
        <v>0</v>
      </c>
    </row>
    <row r="20" spans="1:18" ht="24">
      <c r="A20" s="10"/>
      <c r="B20" s="52"/>
      <c r="C20" s="25"/>
      <c r="D20" s="12"/>
      <c r="E20" s="25"/>
      <c r="F20" s="45"/>
      <c r="G20" s="96">
        <f t="shared" si="1"/>
        <v>0</v>
      </c>
      <c r="H20" s="117"/>
      <c r="I20" s="63"/>
      <c r="J20" s="63"/>
      <c r="M20" s="6" t="s">
        <v>61</v>
      </c>
      <c r="N20" s="8" t="s">
        <v>53</v>
      </c>
      <c r="O20" s="8" t="s">
        <v>62</v>
      </c>
      <c r="P20" s="8" t="s">
        <v>54</v>
      </c>
      <c r="Q20" s="8">
        <f>15*2</f>
        <v>30</v>
      </c>
      <c r="R20" s="8" t="s">
        <v>58</v>
      </c>
    </row>
    <row r="21" spans="1:18" ht="24.75" customHeight="1">
      <c r="A21" s="10"/>
      <c r="B21" s="51"/>
      <c r="C21" s="25"/>
      <c r="D21" s="53"/>
      <c r="E21" s="25"/>
      <c r="F21" s="45"/>
      <c r="G21" s="96">
        <f t="shared" si="1"/>
        <v>0</v>
      </c>
      <c r="H21" s="117"/>
      <c r="I21" s="63"/>
      <c r="J21" s="63"/>
      <c r="N21" s="8" t="s">
        <v>56</v>
      </c>
      <c r="O21" s="8" t="s">
        <v>63</v>
      </c>
      <c r="P21" s="8" t="s">
        <v>54</v>
      </c>
      <c r="Q21" s="8">
        <v>2</v>
      </c>
      <c r="R21" s="8" t="s">
        <v>58</v>
      </c>
    </row>
    <row r="22" spans="1:18" ht="24">
      <c r="A22" s="10"/>
      <c r="B22" s="12"/>
      <c r="C22" s="25"/>
      <c r="D22" s="12"/>
      <c r="E22" s="25"/>
      <c r="F22" s="88" t="s">
        <v>80</v>
      </c>
      <c r="G22" s="96">
        <f>SUMIF(F10:G21,"ท.",G10:G21)</f>
        <v>0</v>
      </c>
      <c r="H22" s="117"/>
      <c r="I22" s="63"/>
      <c r="J22" s="63"/>
      <c r="N22" s="8" t="s">
        <v>59</v>
      </c>
      <c r="O22" s="8" t="s">
        <v>63</v>
      </c>
      <c r="P22" s="8" t="s">
        <v>54</v>
      </c>
      <c r="Q22" s="8">
        <v>2</v>
      </c>
      <c r="R22" s="8" t="s">
        <v>58</v>
      </c>
    </row>
    <row r="23" spans="1:18" ht="24">
      <c r="A23" s="13"/>
      <c r="B23" s="12"/>
      <c r="C23" s="25"/>
      <c r="D23" s="12"/>
      <c r="E23" s="25"/>
      <c r="F23" s="87" t="s">
        <v>81</v>
      </c>
      <c r="G23" s="96">
        <f>SUMIF(F11:G22,"ป.",G11:G22)</f>
        <v>0</v>
      </c>
      <c r="H23" s="97"/>
      <c r="I23" s="64"/>
      <c r="J23" s="64"/>
      <c r="N23" s="6" t="s">
        <v>147</v>
      </c>
      <c r="P23" s="6" t="s">
        <v>78</v>
      </c>
      <c r="Q23" s="6">
        <f>SUBTOTAL(9,Q20:Q22)</f>
        <v>34</v>
      </c>
      <c r="R23" s="6" t="s">
        <v>58</v>
      </c>
    </row>
    <row r="24" spans="1:18" ht="24">
      <c r="A24" s="14"/>
      <c r="B24" s="14"/>
      <c r="C24" s="14"/>
      <c r="D24" s="14"/>
      <c r="E24" s="146"/>
      <c r="F24" s="147" t="s">
        <v>92</v>
      </c>
      <c r="G24" s="104" t="s">
        <v>69</v>
      </c>
      <c r="H24" s="104" t="s">
        <v>93</v>
      </c>
      <c r="I24" s="35"/>
      <c r="J24" s="35"/>
      <c r="M24" s="72"/>
      <c r="N24" s="30"/>
      <c r="O24" s="30"/>
      <c r="P24" s="30"/>
      <c r="Q24" s="30"/>
      <c r="R24" s="30"/>
    </row>
    <row r="25" spans="1:18" ht="24">
      <c r="A25" s="8" t="s">
        <v>30</v>
      </c>
      <c r="B25" s="8"/>
      <c r="C25" s="14"/>
      <c r="D25" s="14"/>
      <c r="E25" s="184" t="s">
        <v>148</v>
      </c>
      <c r="F25" s="184"/>
      <c r="G25" s="98">
        <f>+H4</f>
        <v>0</v>
      </c>
      <c r="H25" s="104">
        <f>+H5</f>
        <v>0</v>
      </c>
      <c r="I25" s="35"/>
      <c r="J25" s="35"/>
      <c r="M25" s="72"/>
      <c r="N25" s="30"/>
      <c r="O25" s="30"/>
      <c r="P25" s="30"/>
      <c r="Q25" s="30"/>
      <c r="R25" s="30"/>
    </row>
    <row r="26" spans="1:18" ht="24">
      <c r="A26" s="172" t="s">
        <v>45</v>
      </c>
      <c r="B26" s="172"/>
      <c r="C26" s="14"/>
      <c r="D26" s="14"/>
      <c r="E26" s="185" t="s">
        <v>84</v>
      </c>
      <c r="F26" s="185"/>
      <c r="G26" s="99"/>
      <c r="H26" s="99"/>
      <c r="I26" s="35"/>
      <c r="J26" s="35"/>
      <c r="M26" s="72"/>
      <c r="N26" s="30"/>
      <c r="O26" s="30"/>
      <c r="P26" s="30"/>
      <c r="Q26" s="30"/>
      <c r="R26" s="30"/>
    </row>
    <row r="27" spans="1:18" ht="24">
      <c r="A27" s="173" t="s">
        <v>46</v>
      </c>
      <c r="B27" s="173"/>
      <c r="C27" s="14"/>
      <c r="D27" s="14"/>
      <c r="E27" s="185" t="s">
        <v>85</v>
      </c>
      <c r="F27" s="185"/>
      <c r="G27" s="99"/>
      <c r="H27" s="99"/>
      <c r="I27" s="35"/>
      <c r="J27" s="35"/>
      <c r="M27" s="41"/>
      <c r="N27" s="7"/>
      <c r="O27" s="71" t="s">
        <v>68</v>
      </c>
      <c r="P27" s="7"/>
      <c r="Q27" s="7"/>
      <c r="R27" s="7"/>
    </row>
    <row r="28" spans="1:18" ht="24">
      <c r="A28" s="14"/>
      <c r="B28" s="14"/>
      <c r="C28" s="14"/>
      <c r="D28" s="14"/>
      <c r="E28" s="185" t="s">
        <v>86</v>
      </c>
      <c r="F28" s="185"/>
      <c r="G28" s="99"/>
      <c r="H28" s="99"/>
      <c r="I28" s="35"/>
      <c r="J28" s="35"/>
      <c r="M28" s="6" t="s">
        <v>139</v>
      </c>
      <c r="N28" s="8" t="s">
        <v>53</v>
      </c>
      <c r="O28" s="8" t="s">
        <v>142</v>
      </c>
      <c r="P28" s="8" t="s">
        <v>54</v>
      </c>
      <c r="Q28" s="8">
        <f>15*1</f>
        <v>15</v>
      </c>
      <c r="R28" s="8" t="s">
        <v>58</v>
      </c>
    </row>
    <row r="29" spans="1:18" ht="24">
      <c r="A29" s="14"/>
      <c r="B29" s="14"/>
      <c r="C29" s="14"/>
      <c r="D29" s="14"/>
      <c r="E29" s="185" t="s">
        <v>87</v>
      </c>
      <c r="F29" s="185"/>
      <c r="G29" s="99"/>
      <c r="H29" s="99"/>
      <c r="I29" s="35"/>
      <c r="J29" s="35"/>
      <c r="O29" s="8" t="s">
        <v>143</v>
      </c>
      <c r="P29" s="8" t="s">
        <v>54</v>
      </c>
      <c r="Q29" s="8">
        <f>15*2</f>
        <v>30</v>
      </c>
      <c r="R29" s="8" t="s">
        <v>58</v>
      </c>
    </row>
    <row r="30" spans="1:18" ht="24">
      <c r="A30" s="8"/>
      <c r="B30" s="8"/>
      <c r="C30" s="8"/>
      <c r="D30" s="8"/>
      <c r="E30" s="8"/>
      <c r="F30" s="84" t="s">
        <v>74</v>
      </c>
      <c r="G30" s="118">
        <f>G25-G26-G27-G28</f>
        <v>0</v>
      </c>
      <c r="H30" s="118">
        <f>+H25-H26-H27-H28</f>
        <v>0</v>
      </c>
      <c r="I30" s="7"/>
      <c r="J30" s="7"/>
      <c r="N30" s="8" t="s">
        <v>56</v>
      </c>
      <c r="O30" s="8" t="s">
        <v>63</v>
      </c>
      <c r="P30" s="8" t="s">
        <v>54</v>
      </c>
      <c r="Q30" s="8">
        <v>2</v>
      </c>
      <c r="R30" s="8" t="s">
        <v>58</v>
      </c>
    </row>
    <row r="31" spans="1:18" ht="24">
      <c r="A31" s="174"/>
      <c r="B31" s="174"/>
      <c r="C31" s="174"/>
      <c r="D31" s="174"/>
      <c r="E31" s="174"/>
      <c r="F31" s="70" t="s">
        <v>79</v>
      </c>
      <c r="G31" s="101"/>
      <c r="H31" s="101">
        <v>0</v>
      </c>
      <c r="I31" s="7"/>
      <c r="J31" s="7"/>
      <c r="N31" s="8" t="s">
        <v>59</v>
      </c>
      <c r="O31" s="8" t="s">
        <v>63</v>
      </c>
      <c r="P31" s="8" t="s">
        <v>54</v>
      </c>
      <c r="Q31" s="8">
        <v>2</v>
      </c>
      <c r="R31" s="8" t="s">
        <v>58</v>
      </c>
    </row>
    <row r="32" spans="1:18" ht="24">
      <c r="A32" s="174"/>
      <c r="B32" s="174"/>
      <c r="C32" s="174"/>
      <c r="D32" s="174"/>
      <c r="E32" s="174"/>
      <c r="F32" s="70" t="s">
        <v>75</v>
      </c>
      <c r="G32" s="101"/>
      <c r="H32" s="101">
        <v>0</v>
      </c>
      <c r="I32" s="7"/>
      <c r="J32" s="7"/>
      <c r="N32" s="6" t="s">
        <v>147</v>
      </c>
      <c r="P32" s="6" t="s">
        <v>141</v>
      </c>
      <c r="Q32" s="6">
        <v>49</v>
      </c>
      <c r="R32" s="6" t="s">
        <v>58</v>
      </c>
    </row>
    <row r="33" spans="1:8" ht="24">
      <c r="A33" s="174" t="s">
        <v>77</v>
      </c>
      <c r="B33" s="174"/>
      <c r="C33" s="174"/>
      <c r="D33" s="174"/>
      <c r="E33" s="174"/>
      <c r="F33" s="84" t="s">
        <v>76</v>
      </c>
      <c r="G33" s="101">
        <f>+G25+G31+G32</f>
        <v>0</v>
      </c>
      <c r="H33" s="101">
        <f>+H25+H31+H32</f>
        <v>0</v>
      </c>
    </row>
    <row r="34" spans="13:18" ht="24">
      <c r="M34" s="6" t="s">
        <v>140</v>
      </c>
      <c r="N34" s="8" t="s">
        <v>53</v>
      </c>
      <c r="O34" s="8" t="s">
        <v>144</v>
      </c>
      <c r="P34" s="8" t="s">
        <v>54</v>
      </c>
      <c r="Q34" s="8">
        <v>30</v>
      </c>
      <c r="R34" s="8" t="s">
        <v>58</v>
      </c>
    </row>
    <row r="35" spans="15:18" ht="24">
      <c r="O35" s="8" t="s">
        <v>143</v>
      </c>
      <c r="P35" s="8" t="s">
        <v>54</v>
      </c>
      <c r="Q35" s="8">
        <v>30</v>
      </c>
      <c r="R35" s="8" t="s">
        <v>58</v>
      </c>
    </row>
    <row r="36" spans="1:18" ht="24">
      <c r="A36" s="179" t="s">
        <v>101</v>
      </c>
      <c r="B36" s="179"/>
      <c r="C36" s="179"/>
      <c r="D36" s="179"/>
      <c r="E36" s="179"/>
      <c r="F36" s="179"/>
      <c r="G36" s="179"/>
      <c r="H36" s="179"/>
      <c r="N36" s="8" t="s">
        <v>56</v>
      </c>
      <c r="O36" s="8" t="s">
        <v>57</v>
      </c>
      <c r="P36" s="8" t="s">
        <v>54</v>
      </c>
      <c r="Q36" s="8">
        <v>3</v>
      </c>
      <c r="R36" s="8" t="s">
        <v>58</v>
      </c>
    </row>
    <row r="37" spans="1:18" ht="24">
      <c r="A37" s="180" t="s">
        <v>90</v>
      </c>
      <c r="B37" s="180"/>
      <c r="C37" s="180"/>
      <c r="D37" s="180"/>
      <c r="E37" s="180"/>
      <c r="F37" s="180"/>
      <c r="G37" s="180"/>
      <c r="H37" s="180"/>
      <c r="N37" s="8" t="s">
        <v>59</v>
      </c>
      <c r="O37" s="8" t="s">
        <v>57</v>
      </c>
      <c r="P37" s="8" t="s">
        <v>54</v>
      </c>
      <c r="Q37" s="8">
        <v>3</v>
      </c>
      <c r="R37" s="8" t="s">
        <v>58</v>
      </c>
    </row>
    <row r="38" spans="1:18" ht="24">
      <c r="A38" s="176" t="s">
        <v>91</v>
      </c>
      <c r="B38" s="176"/>
      <c r="C38" s="176"/>
      <c r="D38" s="176"/>
      <c r="E38" s="176"/>
      <c r="F38" s="176"/>
      <c r="G38" s="176"/>
      <c r="H38" s="176"/>
      <c r="N38" s="6" t="s">
        <v>146</v>
      </c>
      <c r="P38" s="6" t="s">
        <v>141</v>
      </c>
      <c r="Q38" s="6">
        <v>66</v>
      </c>
      <c r="R38" s="6" t="s">
        <v>58</v>
      </c>
    </row>
    <row r="39" spans="1:18" ht="24">
      <c r="A39" s="120" t="s">
        <v>102</v>
      </c>
      <c r="M39" s="72"/>
      <c r="N39" s="30"/>
      <c r="O39" s="30"/>
      <c r="P39" s="30"/>
      <c r="Q39" s="30"/>
      <c r="R39" s="30"/>
    </row>
    <row r="40" spans="13:18" ht="24">
      <c r="M40" s="72"/>
      <c r="N40" s="30"/>
      <c r="O40" s="30"/>
      <c r="P40" s="30"/>
      <c r="Q40" s="30"/>
      <c r="R40" s="30"/>
    </row>
    <row r="41" spans="13:18" ht="24">
      <c r="M41" s="72"/>
      <c r="N41" s="72"/>
      <c r="O41" s="30"/>
      <c r="P41" s="30"/>
      <c r="Q41" s="30"/>
      <c r="R41" s="30"/>
    </row>
  </sheetData>
  <sheetProtection/>
  <autoFilter ref="A9:R21"/>
  <mergeCells count="23">
    <mergeCell ref="A37:H37"/>
    <mergeCell ref="A38:H38"/>
    <mergeCell ref="E25:F25"/>
    <mergeCell ref="A33:E33"/>
    <mergeCell ref="E26:F26"/>
    <mergeCell ref="E27:F27"/>
    <mergeCell ref="E28:F28"/>
    <mergeCell ref="E29:F29"/>
    <mergeCell ref="A36:H36"/>
    <mergeCell ref="A32:E32"/>
    <mergeCell ref="A1:G1"/>
    <mergeCell ref="A2:G2"/>
    <mergeCell ref="A3:G3"/>
    <mergeCell ref="B5:C5"/>
    <mergeCell ref="B6:C6"/>
    <mergeCell ref="F6:G6"/>
    <mergeCell ref="D5:F5"/>
    <mergeCell ref="B7:C7"/>
    <mergeCell ref="F7:G7"/>
    <mergeCell ref="F8:G8"/>
    <mergeCell ref="A26:B26"/>
    <mergeCell ref="A27:B27"/>
    <mergeCell ref="A31:E31"/>
  </mergeCells>
  <printOptions/>
  <pageMargins left="0.5" right="0.1" top="0.25" bottom="0" header="0" footer="0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8.421875" style="1" customWidth="1"/>
    <col min="2" max="2" width="4.8515625" style="1" customWidth="1"/>
    <col min="3" max="3" width="12.28125" style="1" customWidth="1"/>
    <col min="4" max="4" width="9.57421875" style="1" customWidth="1"/>
    <col min="5" max="5" width="16.7109375" style="1" customWidth="1"/>
    <col min="6" max="6" width="12.140625" style="1" customWidth="1"/>
    <col min="7" max="7" width="13.8515625" style="1" customWidth="1"/>
    <col min="8" max="8" width="16.7109375" style="1" customWidth="1"/>
    <col min="9" max="9" width="15.28125" style="1" customWidth="1"/>
    <col min="10" max="16384" width="9.140625" style="1" customWidth="1"/>
  </cols>
  <sheetData>
    <row r="1" spans="1:8" ht="24">
      <c r="A1" s="191" t="s">
        <v>0</v>
      </c>
      <c r="B1" s="191"/>
      <c r="C1" s="191"/>
      <c r="D1" s="191"/>
      <c r="E1" s="191"/>
      <c r="F1" s="191"/>
      <c r="G1" s="191"/>
      <c r="H1" s="191"/>
    </row>
    <row r="2" spans="1:8" ht="24">
      <c r="A2" s="15"/>
      <c r="B2" s="15"/>
      <c r="C2" s="8"/>
      <c r="D2" s="8"/>
      <c r="E2" s="8"/>
      <c r="F2" s="7" t="s">
        <v>1</v>
      </c>
      <c r="G2" s="192"/>
      <c r="H2" s="192"/>
    </row>
    <row r="3" spans="1:8" s="28" customFormat="1" ht="24">
      <c r="A3" s="121" t="s">
        <v>31</v>
      </c>
      <c r="B3" s="56"/>
      <c r="C3" s="30"/>
      <c r="D3" s="30"/>
      <c r="E3" s="30"/>
      <c r="F3" s="30"/>
      <c r="G3" s="30"/>
      <c r="H3" s="30"/>
    </row>
    <row r="4" spans="1:20" ht="30" customHeight="1">
      <c r="A4" s="6" t="s">
        <v>39</v>
      </c>
      <c r="B4" s="6"/>
      <c r="C4" s="8"/>
      <c r="D4" s="8"/>
      <c r="E4" s="8"/>
      <c r="F4" s="8"/>
      <c r="G4" s="8"/>
      <c r="H4" s="8"/>
      <c r="J4" s="23" t="s">
        <v>10</v>
      </c>
      <c r="K4" s="23" t="s">
        <v>42</v>
      </c>
      <c r="L4" s="23"/>
      <c r="M4" s="23"/>
      <c r="N4" s="23"/>
      <c r="O4" s="23"/>
      <c r="P4" s="23"/>
      <c r="Q4" s="23"/>
      <c r="R4" s="23"/>
      <c r="S4" s="23" t="s">
        <v>43</v>
      </c>
      <c r="T4" s="23"/>
    </row>
    <row r="5" spans="1:8" ht="28.5" customHeight="1">
      <c r="A5" s="8"/>
      <c r="B5" s="8"/>
      <c r="C5" s="8" t="s">
        <v>2</v>
      </c>
      <c r="D5" s="193" t="str">
        <f>+'ลงเวลาวิชาทฤษฎี 1 '!B5</f>
        <v>อาจารย์......</v>
      </c>
      <c r="E5" s="193"/>
      <c r="F5" s="193"/>
      <c r="G5" s="122" t="s">
        <v>3</v>
      </c>
      <c r="H5" s="8"/>
    </row>
    <row r="6" spans="1:8" ht="29.25" customHeight="1">
      <c r="A6" s="8" t="s">
        <v>4</v>
      </c>
      <c r="B6" s="8"/>
      <c r="C6" s="24">
        <f>+'ลงเวลาวิชาทฤษฎี 1 '!E6</f>
        <v>1</v>
      </c>
      <c r="D6" s="8" t="s">
        <v>32</v>
      </c>
      <c r="E6" s="40">
        <f>+'ลงเวลาวิชาทฤษฎี 1 '!E7</f>
        <v>2564</v>
      </c>
      <c r="F6" s="122" t="s">
        <v>5</v>
      </c>
      <c r="G6" s="8"/>
      <c r="H6" s="8"/>
    </row>
    <row r="7" spans="1:11" s="28" customFormat="1" ht="28.5" customHeight="1">
      <c r="A7" s="122" t="s">
        <v>105</v>
      </c>
      <c r="B7" s="30"/>
      <c r="C7" s="30"/>
      <c r="D7" s="30"/>
      <c r="E7" s="30"/>
      <c r="F7" s="30"/>
      <c r="G7" s="30"/>
      <c r="H7" s="30"/>
      <c r="K7" s="57"/>
    </row>
    <row r="8" spans="1:8" ht="15.75" customHeight="1">
      <c r="A8" s="8"/>
      <c r="B8" s="8"/>
      <c r="C8" s="8"/>
      <c r="D8" s="8"/>
      <c r="E8" s="8"/>
      <c r="F8" s="8"/>
      <c r="G8" s="8"/>
      <c r="H8" s="8"/>
    </row>
    <row r="9" spans="1:8" ht="72.75" customHeight="1">
      <c r="A9" s="194" t="s">
        <v>6</v>
      </c>
      <c r="B9" s="194"/>
      <c r="C9" s="194"/>
      <c r="D9" s="17" t="s">
        <v>7</v>
      </c>
      <c r="E9" s="17" t="s">
        <v>34</v>
      </c>
      <c r="F9" s="16" t="s">
        <v>8</v>
      </c>
      <c r="G9" s="16" t="s">
        <v>9</v>
      </c>
      <c r="H9" s="16" t="s">
        <v>10</v>
      </c>
    </row>
    <row r="10" spans="1:11" ht="24">
      <c r="A10" s="38" t="str">
        <f>+'ลงเวลาวิชาทฤษฎี 1 '!B4</f>
        <v>0801……</v>
      </c>
      <c r="B10" s="198" t="str">
        <f>+'ลงเวลาวิชาทฤษฎี 1 '!D4</f>
        <v>กม.........</v>
      </c>
      <c r="C10" s="199"/>
      <c r="D10" s="76" t="str">
        <f>+'ลงเวลาวิชาทฤษฎี 1 '!F4</f>
        <v>3(3-0-6)</v>
      </c>
      <c r="E10" s="123">
        <f>+'ลงเวลาวิชาทฤษฎี 1 '!G24</f>
        <v>10</v>
      </c>
      <c r="F10" s="29">
        <f>+'ลงเวลาวิชาทฤษฎี 1 '!F8:G8</f>
        <v>500</v>
      </c>
      <c r="G10" s="33">
        <f>+E10*F10</f>
        <v>5000</v>
      </c>
      <c r="H10" s="18" t="s">
        <v>40</v>
      </c>
      <c r="I10" s="3"/>
      <c r="J10" s="21" t="s">
        <v>35</v>
      </c>
      <c r="K10" s="22"/>
    </row>
    <row r="11" spans="1:11" ht="24">
      <c r="A11" s="39">
        <f>+'ลงเวลาวิชาทฤษฎี 2  '!B4</f>
        <v>0</v>
      </c>
      <c r="B11" s="186">
        <f>+'ลงเวลาวิชาทฤษฎี 2  '!D4</f>
        <v>0</v>
      </c>
      <c r="C11" s="187"/>
      <c r="D11" s="31">
        <f>+'ลงเวลาวิชาทฤษฎี 2  '!F4</f>
        <v>0</v>
      </c>
      <c r="E11" s="31">
        <f>+'ลงเวลาวิชาทฤษฎี 2  '!G24</f>
        <v>0</v>
      </c>
      <c r="F11" s="29">
        <f>+'ลงเวลาวิชาทฤษฎี 2  '!F8:G8</f>
        <v>0</v>
      </c>
      <c r="G11" s="33">
        <f>+E11*F11</f>
        <v>0</v>
      </c>
      <c r="H11" s="18" t="s">
        <v>33</v>
      </c>
      <c r="I11" s="3"/>
      <c r="J11" s="23" t="s">
        <v>94</v>
      </c>
      <c r="K11" s="22"/>
    </row>
    <row r="12" spans="1:11" ht="24">
      <c r="A12" s="39">
        <f>+'ลงเวลาวิชาทฤษฎี 3'!B4</f>
        <v>0</v>
      </c>
      <c r="B12" s="186">
        <f>+'ลงเวลาวิชาทฤษฎี 3'!D4</f>
        <v>0</v>
      </c>
      <c r="C12" s="187"/>
      <c r="D12" s="68">
        <f>+'ลงเวลาวิชาทฤษฎี 3'!F4</f>
        <v>0</v>
      </c>
      <c r="E12" s="31">
        <f>+'ลงเวลาวิชาทฤษฎี 3'!G24</f>
        <v>0</v>
      </c>
      <c r="F12" s="29">
        <f>+'ลงเวลาวิชาทฤษฎี 3'!F8:G8</f>
        <v>0</v>
      </c>
      <c r="G12" s="33">
        <f>+E12*F12</f>
        <v>0</v>
      </c>
      <c r="H12" s="18"/>
      <c r="I12" s="3"/>
      <c r="J12" s="23" t="s">
        <v>95</v>
      </c>
      <c r="K12" s="22"/>
    </row>
    <row r="13" spans="1:11" ht="24">
      <c r="A13" s="39">
        <f>+'ลงเวลาวิชาทฤษฎี+ปฏิบัติ 4'!B4</f>
        <v>0</v>
      </c>
      <c r="B13" s="186">
        <f>+'ลงเวลาวิชาทฤษฎี+ปฏิบัติ 4'!D4</f>
        <v>0</v>
      </c>
      <c r="C13" s="187"/>
      <c r="D13" s="31">
        <f>+'ลงเวลาวิชาทฤษฎี+ปฏิบัติ 4'!F4</f>
        <v>0</v>
      </c>
      <c r="E13" s="31">
        <f>+'ลงเวลาวิชาทฤษฎี+ปฏิบัติ 4'!G22</f>
        <v>0</v>
      </c>
      <c r="F13" s="164">
        <f>+'ลงเวลาวิชาทฤษฎี+ปฏิบัติ 4'!I7</f>
        <v>500</v>
      </c>
      <c r="G13" s="33">
        <f>+E13*F13</f>
        <v>0</v>
      </c>
      <c r="H13" s="94" t="s">
        <v>88</v>
      </c>
      <c r="I13" s="3"/>
      <c r="J13" s="23" t="s">
        <v>99</v>
      </c>
      <c r="K13" s="22"/>
    </row>
    <row r="14" spans="1:11" ht="24">
      <c r="A14" s="77">
        <f>+A13</f>
        <v>0</v>
      </c>
      <c r="B14" s="201">
        <f>+B13</f>
        <v>0</v>
      </c>
      <c r="C14" s="202"/>
      <c r="D14" s="78">
        <f>+D13</f>
        <v>0</v>
      </c>
      <c r="E14" s="78">
        <f>+'ลงเวลาวิชาทฤษฎี+ปฏิบัติ 4'!G23</f>
        <v>0</v>
      </c>
      <c r="F14" s="79">
        <f>+'ลงเวลาวิชาทฤษฎี+ปฏิบัติ 4'!J7</f>
        <v>300</v>
      </c>
      <c r="G14" s="124">
        <f>+E14*F14</f>
        <v>0</v>
      </c>
      <c r="H14" s="69" t="s">
        <v>162</v>
      </c>
      <c r="I14" s="3"/>
      <c r="J14" s="23" t="s">
        <v>96</v>
      </c>
      <c r="K14" s="22"/>
    </row>
    <row r="15" spans="1:11" ht="24">
      <c r="A15" s="39"/>
      <c r="B15" s="200"/>
      <c r="C15" s="200"/>
      <c r="D15" s="80"/>
      <c r="E15" s="80"/>
      <c r="F15" s="81"/>
      <c r="G15" s="32"/>
      <c r="H15" s="19"/>
      <c r="I15" s="3"/>
      <c r="J15" s="23" t="s">
        <v>97</v>
      </c>
      <c r="K15" s="22"/>
    </row>
    <row r="16" spans="1:11" ht="24">
      <c r="A16" s="195" t="s">
        <v>11</v>
      </c>
      <c r="B16" s="196"/>
      <c r="C16" s="196"/>
      <c r="D16" s="196"/>
      <c r="E16" s="196"/>
      <c r="F16" s="197"/>
      <c r="G16" s="125">
        <f>SUM(G10:G14)</f>
        <v>5000</v>
      </c>
      <c r="H16" s="82"/>
      <c r="J16" s="8" t="s">
        <v>98</v>
      </c>
      <c r="K16" s="23"/>
    </row>
    <row r="17" spans="1:11" ht="19.5" customHeight="1">
      <c r="A17" s="189"/>
      <c r="B17" s="189"/>
      <c r="C17" s="189"/>
      <c r="D17" s="8"/>
      <c r="E17" s="8"/>
      <c r="F17" s="8"/>
      <c r="G17" s="8"/>
      <c r="H17" s="8"/>
      <c r="J17" s="8" t="s">
        <v>100</v>
      </c>
      <c r="K17" s="23"/>
    </row>
    <row r="18" spans="1:18" ht="24">
      <c r="A18" s="8"/>
      <c r="B18" s="8"/>
      <c r="C18" s="8"/>
      <c r="D18" s="8"/>
      <c r="E18" s="189" t="s">
        <v>12</v>
      </c>
      <c r="F18" s="189"/>
      <c r="G18" s="189"/>
      <c r="H18" s="189"/>
      <c r="J18" s="23"/>
      <c r="K18" s="23"/>
      <c r="R18" s="27"/>
    </row>
    <row r="19" spans="1:8" ht="24">
      <c r="A19" s="8"/>
      <c r="B19" s="8"/>
      <c r="C19" s="8"/>
      <c r="D19" s="8"/>
      <c r="E19" s="20" t="s">
        <v>13</v>
      </c>
      <c r="F19" s="190" t="str">
        <f>+D5</f>
        <v>อาจารย์......</v>
      </c>
      <c r="G19" s="190"/>
      <c r="H19" s="6" t="s">
        <v>14</v>
      </c>
    </row>
    <row r="20" spans="1:8" ht="12" customHeight="1">
      <c r="A20" s="8"/>
      <c r="B20" s="8"/>
      <c r="C20" s="8"/>
      <c r="D20" s="8"/>
      <c r="E20" s="8"/>
      <c r="F20" s="8"/>
      <c r="G20" s="8"/>
      <c r="H20" s="8"/>
    </row>
    <row r="21" spans="1:8" ht="26.25">
      <c r="A21" s="8" t="s">
        <v>15</v>
      </c>
      <c r="B21" s="8"/>
      <c r="C21" s="95">
        <f>+G16</f>
        <v>5000</v>
      </c>
      <c r="D21" s="8" t="s">
        <v>16</v>
      </c>
      <c r="E21" s="188" t="str">
        <f>IF(G16=0,"(.........................................)","("&amp;_xlfn.BAHTTEXT(G16)&amp;")")</f>
        <v>(ห้าพันบาทถ้วน)</v>
      </c>
      <c r="F21" s="188"/>
      <c r="G21" s="8" t="s">
        <v>41</v>
      </c>
      <c r="H21" s="8"/>
    </row>
    <row r="22" spans="1:8" ht="18.75" customHeight="1">
      <c r="A22" s="8"/>
      <c r="B22" s="8"/>
      <c r="C22" s="8"/>
      <c r="D22" s="8"/>
      <c r="E22" s="8"/>
      <c r="F22" s="8"/>
      <c r="G22" s="8"/>
      <c r="H22" s="8"/>
    </row>
    <row r="23" spans="1:8" ht="24">
      <c r="A23" s="8"/>
      <c r="B23" s="8"/>
      <c r="C23" s="8"/>
      <c r="D23" s="8"/>
      <c r="E23" s="189" t="s">
        <v>17</v>
      </c>
      <c r="F23" s="189"/>
      <c r="G23" s="189"/>
      <c r="H23" s="189"/>
    </row>
    <row r="24" spans="1:8" ht="24">
      <c r="A24" s="8"/>
      <c r="B24" s="8"/>
      <c r="C24" s="8"/>
      <c r="D24" s="8"/>
      <c r="E24" s="20" t="s">
        <v>13</v>
      </c>
      <c r="F24" s="190" t="str">
        <f>+F19</f>
        <v>อาจารย์......</v>
      </c>
      <c r="G24" s="190"/>
      <c r="H24" s="6" t="s">
        <v>14</v>
      </c>
    </row>
    <row r="25" spans="1:8" ht="24">
      <c r="A25" s="8" t="s">
        <v>18</v>
      </c>
      <c r="B25" s="8"/>
      <c r="C25" s="8"/>
      <c r="D25" s="8"/>
      <c r="E25" s="8"/>
      <c r="F25" s="8"/>
      <c r="G25" s="8"/>
      <c r="H25" s="8"/>
    </row>
    <row r="26" spans="1:8" ht="24">
      <c r="A26" s="8"/>
      <c r="B26" s="8"/>
      <c r="C26" s="8"/>
      <c r="D26" s="8"/>
      <c r="E26" s="8"/>
      <c r="F26" s="8"/>
      <c r="G26" s="8"/>
      <c r="H26" s="8"/>
    </row>
    <row r="27" spans="1:8" ht="24">
      <c r="A27" s="8"/>
      <c r="B27" s="8"/>
      <c r="C27" s="8"/>
      <c r="D27" s="8"/>
      <c r="E27" s="189" t="s">
        <v>19</v>
      </c>
      <c r="F27" s="189"/>
      <c r="G27" s="189"/>
      <c r="H27" s="189"/>
    </row>
    <row r="28" spans="1:8" ht="24">
      <c r="A28" s="8"/>
      <c r="B28" s="8"/>
      <c r="C28" s="8"/>
      <c r="D28" s="8"/>
      <c r="E28" s="20" t="s">
        <v>13</v>
      </c>
      <c r="F28" s="172"/>
      <c r="G28" s="172"/>
      <c r="H28" s="6" t="s">
        <v>14</v>
      </c>
    </row>
    <row r="29" spans="1:8" ht="24">
      <c r="A29" s="8"/>
      <c r="B29" s="8"/>
      <c r="C29" s="8"/>
      <c r="D29" s="8"/>
      <c r="E29" s="203"/>
      <c r="F29" s="203"/>
      <c r="G29" s="203"/>
      <c r="H29" s="203"/>
    </row>
    <row r="30" spans="1:8" ht="24">
      <c r="A30" s="8"/>
      <c r="B30" s="8"/>
      <c r="C30" s="8"/>
      <c r="D30" s="8"/>
      <c r="E30" s="8"/>
      <c r="F30" s="8"/>
      <c r="G30" s="8"/>
      <c r="H30" s="8"/>
    </row>
    <row r="31" spans="1:8" ht="24">
      <c r="A31" s="8"/>
      <c r="B31" s="8"/>
      <c r="C31" s="8"/>
      <c r="D31" s="8"/>
      <c r="E31" s="189" t="s">
        <v>20</v>
      </c>
      <c r="F31" s="189"/>
      <c r="G31" s="189"/>
      <c r="H31" s="189"/>
    </row>
    <row r="32" spans="1:8" ht="24">
      <c r="A32" s="8"/>
      <c r="B32" s="8"/>
      <c r="C32" s="8"/>
      <c r="D32" s="8"/>
      <c r="E32" s="20" t="s">
        <v>13</v>
      </c>
      <c r="F32" s="172"/>
      <c r="G32" s="172"/>
      <c r="H32" s="6" t="s">
        <v>14</v>
      </c>
    </row>
    <row r="33" spans="1:8" ht="24">
      <c r="A33" s="8"/>
      <c r="B33" s="8"/>
      <c r="C33" s="8"/>
      <c r="D33" s="8"/>
      <c r="E33" s="8"/>
      <c r="F33" s="203"/>
      <c r="G33" s="203"/>
      <c r="H33" s="8"/>
    </row>
    <row r="34" spans="1:8" ht="24">
      <c r="A34" s="8"/>
      <c r="B34" s="8"/>
      <c r="C34" s="8"/>
      <c r="D34" s="8"/>
      <c r="E34" s="8"/>
      <c r="F34" s="8"/>
      <c r="G34" s="8"/>
      <c r="H34" s="8"/>
    </row>
    <row r="35" spans="1:8" ht="24">
      <c r="A35" s="8"/>
      <c r="B35" s="8"/>
      <c r="C35" s="8"/>
      <c r="D35" s="8"/>
      <c r="E35" s="8"/>
      <c r="F35" s="8"/>
      <c r="G35" s="8"/>
      <c r="H35" s="8"/>
    </row>
    <row r="36" spans="1:8" ht="24">
      <c r="A36" s="8"/>
      <c r="B36" s="8"/>
      <c r="C36" s="8"/>
      <c r="D36" s="8"/>
      <c r="E36" s="8"/>
      <c r="F36" s="8"/>
      <c r="G36" s="8"/>
      <c r="H36" s="8"/>
    </row>
    <row r="37" spans="1:8" ht="24">
      <c r="A37" s="8"/>
      <c r="B37" s="8"/>
      <c r="C37" s="8"/>
      <c r="D37" s="8"/>
      <c r="E37" s="8"/>
      <c r="F37" s="8"/>
      <c r="G37" s="8"/>
      <c r="H37" s="8"/>
    </row>
    <row r="38" spans="1:8" ht="24">
      <c r="A38" s="8"/>
      <c r="B38" s="8"/>
      <c r="C38" s="8"/>
      <c r="D38" s="8"/>
      <c r="E38" s="8"/>
      <c r="F38" s="8"/>
      <c r="G38" s="8"/>
      <c r="H38" s="8"/>
    </row>
    <row r="39" spans="1:8" ht="24">
      <c r="A39" s="8"/>
      <c r="B39" s="8"/>
      <c r="C39" s="8"/>
      <c r="D39" s="8"/>
      <c r="E39" s="8"/>
      <c r="F39" s="8"/>
      <c r="G39" s="8"/>
      <c r="H39" s="8"/>
    </row>
    <row r="40" spans="1:8" ht="24">
      <c r="A40" s="8"/>
      <c r="B40" s="8"/>
      <c r="C40" s="8"/>
      <c r="D40" s="8"/>
      <c r="E40" s="8"/>
      <c r="F40" s="8"/>
      <c r="G40" s="8"/>
      <c r="H40" s="8"/>
    </row>
    <row r="41" spans="1:8" ht="24">
      <c r="A41" s="8"/>
      <c r="B41" s="8"/>
      <c r="C41" s="8"/>
      <c r="D41" s="8"/>
      <c r="E41" s="8"/>
      <c r="F41" s="8"/>
      <c r="G41" s="8"/>
      <c r="H41" s="8"/>
    </row>
  </sheetData>
  <sheetProtection/>
  <mergeCells count="23">
    <mergeCell ref="E27:H27"/>
    <mergeCell ref="F28:G28"/>
    <mergeCell ref="E29:H29"/>
    <mergeCell ref="E31:H31"/>
    <mergeCell ref="F33:G33"/>
    <mergeCell ref="F32:G32"/>
    <mergeCell ref="A1:H1"/>
    <mergeCell ref="G2:H2"/>
    <mergeCell ref="D5:F5"/>
    <mergeCell ref="A9:C9"/>
    <mergeCell ref="A16:F16"/>
    <mergeCell ref="B10:C10"/>
    <mergeCell ref="B11:C11"/>
    <mergeCell ref="B15:C15"/>
    <mergeCell ref="B13:C13"/>
    <mergeCell ref="B14:C14"/>
    <mergeCell ref="B12:C12"/>
    <mergeCell ref="E21:F21"/>
    <mergeCell ref="E23:H23"/>
    <mergeCell ref="F24:G24"/>
    <mergeCell ref="A17:C17"/>
    <mergeCell ref="E18:H18"/>
    <mergeCell ref="F19:G19"/>
  </mergeCells>
  <printOptions/>
  <pageMargins left="0.7480314960629921" right="0.1968503937007874" top="0.7874015748031497" bottom="0" header="0" footer="0"/>
  <pageSetup fitToHeight="1" fitToWidth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2021-07-07T11:05:05Z</cp:lastPrinted>
  <dcterms:created xsi:type="dcterms:W3CDTF">2014-08-01T08:05:23Z</dcterms:created>
  <dcterms:modified xsi:type="dcterms:W3CDTF">2021-07-07T11:17:22Z</dcterms:modified>
  <cp:category/>
  <cp:version/>
  <cp:contentType/>
  <cp:contentStatus/>
</cp:coreProperties>
</file>